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90" windowWidth="17175" windowHeight="9375" activeTab="0"/>
  </bookViews>
  <sheets>
    <sheet name="STATISTIKA" sheetId="1" r:id="rId1"/>
    <sheet name="PREZENČNÍ" sheetId="2" r:id="rId2"/>
  </sheets>
  <definedNames/>
  <calcPr fullCalcOnLoad="1"/>
</workbook>
</file>

<file path=xl/sharedStrings.xml><?xml version="1.0" encoding="utf-8"?>
<sst xmlns="http://schemas.openxmlformats.org/spreadsheetml/2006/main" count="197" uniqueCount="71">
  <si>
    <t>1. kolo</t>
  </si>
  <si>
    <t>2. kolo</t>
  </si>
  <si>
    <t>Počet uchazečů, kteří se zúčastnili písemné přijímací zkoušky</t>
  </si>
  <si>
    <t>Uchazeči, kteří splnili podmínky přijetí</t>
  </si>
  <si>
    <t>Části přijímací zkoušky</t>
  </si>
  <si>
    <t>Zk A</t>
  </si>
  <si>
    <t>Zk B</t>
  </si>
  <si>
    <t>Nejlepší možný  výsledek přijímací zkoušky</t>
  </si>
  <si>
    <t>Nejlepší skutečně dosažený výsledek</t>
  </si>
  <si>
    <t>Kritérium přijetí ke studiu (počet bodů)</t>
  </si>
  <si>
    <t>Průměrný výsledek</t>
  </si>
  <si>
    <t>Směrodatná odchylka</t>
  </si>
  <si>
    <t>Decilové hranice výsledků zkoušky: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</si>
  <si>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</si>
  <si>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</si>
  <si>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</si>
  <si>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</si>
  <si>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</si>
  <si>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</si>
  <si>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</si>
  <si>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</si>
  <si>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</si>
  <si>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Termín přijímacích zkoušek</t>
  </si>
  <si>
    <t xml:space="preserve">Termín vydání rozhodnutí </t>
  </si>
  <si>
    <t>Termín možnosti nahlédnutí uchazeče do svých materiálů</t>
  </si>
  <si>
    <t>V průběhu přijímacího řízení na SO</t>
  </si>
  <si>
    <t>Termín skončení přijímacího řízení</t>
  </si>
  <si>
    <t>Poznámka:</t>
  </si>
  <si>
    <t>BAKALÁŘSKÉ STUDIUM</t>
  </si>
  <si>
    <t>kolo</t>
  </si>
  <si>
    <t>poč.přihlášek</t>
  </si>
  <si>
    <t>dostavilo se</t>
  </si>
  <si>
    <t>přijato</t>
  </si>
  <si>
    <t>přij.na zákl.přezkoumání</t>
  </si>
  <si>
    <t>přijato celkem</t>
  </si>
  <si>
    <t>nepřijato</t>
  </si>
  <si>
    <t>zapsáno celkem</t>
  </si>
  <si>
    <t>MAGISTERSKÉ STUDIUM</t>
  </si>
  <si>
    <t>Zpracovala:</t>
  </si>
  <si>
    <t>Rektor VŠPJ:</t>
  </si>
  <si>
    <t>3. kolo</t>
  </si>
  <si>
    <t>Statistiky přijímacího řízení 2016/2017</t>
  </si>
  <si>
    <t>Doc. MUDr. Václav Báča, Ph.D.</t>
  </si>
  <si>
    <t>Milena Vlčková</t>
  </si>
  <si>
    <t>Zk C</t>
  </si>
  <si>
    <r>
      <rPr>
        <i/>
        <sz val="11"/>
        <color indexed="56"/>
        <rFont val="Calibri"/>
        <family val="2"/>
      </rPr>
      <t>Studijní program</t>
    </r>
    <r>
      <rPr>
        <b/>
        <sz val="11"/>
        <color indexed="56"/>
        <rFont val="Calibri"/>
        <family val="2"/>
      </rPr>
      <t xml:space="preserve"> EKONOMIKA A MANAGEMENT</t>
    </r>
  </si>
  <si>
    <r>
      <t xml:space="preserve">Obor </t>
    </r>
    <r>
      <rPr>
        <b/>
        <u val="single"/>
        <sz val="11"/>
        <color indexed="30"/>
        <rFont val="Calibri"/>
        <family val="2"/>
      </rPr>
      <t>Finance a řízení</t>
    </r>
    <r>
      <rPr>
        <sz val="11"/>
        <color indexed="30"/>
        <rFont val="Calibri"/>
        <family val="2"/>
      </rPr>
      <t xml:space="preserve"> -</t>
    </r>
    <r>
      <rPr>
        <sz val="11"/>
        <rFont val="Calibri"/>
        <family val="2"/>
      </rPr>
      <t xml:space="preserve"> forma studia prezenční</t>
    </r>
  </si>
  <si>
    <r>
      <t xml:space="preserve">Obor </t>
    </r>
    <r>
      <rPr>
        <b/>
        <u val="single"/>
        <sz val="11"/>
        <color indexed="30"/>
        <rFont val="Calibri"/>
        <family val="2"/>
      </rPr>
      <t>Finance a řízení</t>
    </r>
    <r>
      <rPr>
        <sz val="11"/>
        <color indexed="30"/>
        <rFont val="Calibri"/>
        <family val="2"/>
      </rPr>
      <t xml:space="preserve"> </t>
    </r>
    <r>
      <rPr>
        <sz val="11"/>
        <color indexed="8"/>
        <rFont val="Calibri"/>
        <family val="2"/>
      </rPr>
      <t>- forma studia kombinovaná</t>
    </r>
  </si>
  <si>
    <r>
      <t xml:space="preserve">Obor </t>
    </r>
    <r>
      <rPr>
        <b/>
        <u val="single"/>
        <sz val="11"/>
        <color indexed="30"/>
        <rFont val="Calibri"/>
        <family val="2"/>
      </rPr>
      <t>Cestovní ruch</t>
    </r>
    <r>
      <rPr>
        <sz val="11"/>
        <color indexed="49"/>
        <rFont val="Calibri"/>
        <family val="2"/>
      </rPr>
      <t xml:space="preserve"> </t>
    </r>
    <r>
      <rPr>
        <sz val="11"/>
        <color indexed="8"/>
        <rFont val="Calibri"/>
        <family val="2"/>
      </rPr>
      <t>- forma studia prezenční</t>
    </r>
  </si>
  <si>
    <r>
      <t xml:space="preserve">Obor </t>
    </r>
    <r>
      <rPr>
        <b/>
        <u val="single"/>
        <sz val="11"/>
        <color indexed="30"/>
        <rFont val="Calibri"/>
        <family val="2"/>
      </rPr>
      <t>Cestovní ruch</t>
    </r>
    <r>
      <rPr>
        <sz val="11"/>
        <color indexed="30"/>
        <rFont val="Calibri"/>
        <family val="2"/>
      </rPr>
      <t xml:space="preserve"> </t>
    </r>
    <r>
      <rPr>
        <sz val="11"/>
        <color indexed="8"/>
        <rFont val="Calibri"/>
        <family val="2"/>
      </rPr>
      <t>- forma studia kombinovaná</t>
    </r>
  </si>
  <si>
    <r>
      <rPr>
        <i/>
        <sz val="11"/>
        <color indexed="56"/>
        <rFont val="Calibri"/>
        <family val="2"/>
      </rPr>
      <t>Studijní program</t>
    </r>
    <r>
      <rPr>
        <b/>
        <sz val="11"/>
        <color indexed="56"/>
        <rFont val="Calibri"/>
        <family val="2"/>
      </rPr>
      <t xml:space="preserve"> ELEKTROTECHNIKA A INFORMATIKA</t>
    </r>
  </si>
  <si>
    <r>
      <t xml:space="preserve">Obor </t>
    </r>
    <r>
      <rPr>
        <b/>
        <u val="single"/>
        <sz val="11"/>
        <color indexed="30"/>
        <rFont val="Calibri"/>
        <family val="2"/>
      </rPr>
      <t>Počítačové systémy</t>
    </r>
    <r>
      <rPr>
        <sz val="11"/>
        <color indexed="30"/>
        <rFont val="Calibri"/>
        <family val="2"/>
      </rPr>
      <t xml:space="preserve"> </t>
    </r>
    <r>
      <rPr>
        <sz val="11"/>
        <color indexed="8"/>
        <rFont val="Calibri"/>
        <family val="2"/>
      </rPr>
      <t>- forma studia prezenční</t>
    </r>
  </si>
  <si>
    <r>
      <t>Obor</t>
    </r>
    <r>
      <rPr>
        <sz val="11"/>
        <color indexed="49"/>
        <rFont val="Calibri"/>
        <family val="2"/>
      </rPr>
      <t xml:space="preserve"> </t>
    </r>
    <r>
      <rPr>
        <b/>
        <u val="single"/>
        <sz val="11"/>
        <color indexed="30"/>
        <rFont val="Calibri"/>
        <family val="2"/>
      </rPr>
      <t>Počítačové systémy</t>
    </r>
    <r>
      <rPr>
        <sz val="11"/>
        <color indexed="8"/>
        <rFont val="Calibri"/>
        <family val="2"/>
      </rPr>
      <t xml:space="preserve"> - forma studia kombinovaná</t>
    </r>
  </si>
  <si>
    <r>
      <t>Obor</t>
    </r>
    <r>
      <rPr>
        <sz val="11"/>
        <color indexed="49"/>
        <rFont val="Calibri"/>
        <family val="2"/>
      </rPr>
      <t xml:space="preserve"> </t>
    </r>
    <r>
      <rPr>
        <b/>
        <u val="single"/>
        <sz val="11"/>
        <color indexed="30"/>
        <rFont val="Calibri"/>
        <family val="2"/>
      </rPr>
      <t>Aplikovaná informatika</t>
    </r>
    <r>
      <rPr>
        <sz val="11"/>
        <color indexed="8"/>
        <rFont val="Calibri"/>
        <family val="2"/>
      </rPr>
      <t xml:space="preserve"> - forma studia prezenční</t>
    </r>
  </si>
  <si>
    <r>
      <t>Obor</t>
    </r>
    <r>
      <rPr>
        <sz val="11"/>
        <color indexed="49"/>
        <rFont val="Calibri"/>
        <family val="2"/>
      </rPr>
      <t xml:space="preserve"> </t>
    </r>
    <r>
      <rPr>
        <b/>
        <u val="single"/>
        <sz val="11"/>
        <color indexed="30"/>
        <rFont val="Calibri"/>
        <family val="2"/>
      </rPr>
      <t>Aplikovaná informatika</t>
    </r>
    <r>
      <rPr>
        <sz val="11"/>
        <color indexed="8"/>
        <rFont val="Calibri"/>
        <family val="2"/>
      </rPr>
      <t xml:space="preserve"> - forma studia kombinovaná</t>
    </r>
  </si>
  <si>
    <r>
      <t>Obor</t>
    </r>
    <r>
      <rPr>
        <sz val="11"/>
        <color indexed="49"/>
        <rFont val="Calibri"/>
        <family val="2"/>
      </rPr>
      <t xml:space="preserve"> </t>
    </r>
    <r>
      <rPr>
        <b/>
        <u val="single"/>
        <sz val="11"/>
        <color indexed="30"/>
        <rFont val="Calibri"/>
        <family val="2"/>
      </rPr>
      <t>Aplikovaná technika pro průmyslovou praxi</t>
    </r>
    <r>
      <rPr>
        <sz val="11"/>
        <color indexed="8"/>
        <rFont val="Calibri"/>
        <family val="2"/>
      </rPr>
      <t xml:space="preserve"> - forma studia prezenční</t>
    </r>
  </si>
  <si>
    <r>
      <rPr>
        <i/>
        <sz val="11"/>
        <color indexed="56"/>
        <rFont val="Calibri"/>
        <family val="2"/>
      </rPr>
      <t xml:space="preserve">Studijní program </t>
    </r>
    <r>
      <rPr>
        <b/>
        <sz val="11"/>
        <color indexed="56"/>
        <rFont val="Calibri"/>
        <family val="2"/>
      </rPr>
      <t>PORODNÍ ASISTENCE</t>
    </r>
  </si>
  <si>
    <r>
      <t xml:space="preserve">Obor </t>
    </r>
    <r>
      <rPr>
        <b/>
        <u val="single"/>
        <sz val="11"/>
        <color indexed="30"/>
        <rFont val="Calibri"/>
        <family val="2"/>
      </rPr>
      <t>Porodní asistentka</t>
    </r>
    <r>
      <rPr>
        <sz val="11"/>
        <color indexed="30"/>
        <rFont val="Calibri"/>
        <family val="2"/>
      </rPr>
      <t xml:space="preserve"> </t>
    </r>
    <r>
      <rPr>
        <sz val="11"/>
        <color indexed="8"/>
        <rFont val="Calibri"/>
        <family val="2"/>
      </rPr>
      <t>- forma studia prezenční</t>
    </r>
  </si>
  <si>
    <r>
      <rPr>
        <i/>
        <sz val="11"/>
        <color indexed="56"/>
        <rFont val="Calibri"/>
        <family val="2"/>
      </rPr>
      <t xml:space="preserve">Studijní program </t>
    </r>
    <r>
      <rPr>
        <b/>
        <sz val="11"/>
        <color indexed="56"/>
        <rFont val="Calibri"/>
        <family val="2"/>
      </rPr>
      <t>OŠETŘOVATELSTVÍ</t>
    </r>
  </si>
  <si>
    <r>
      <t xml:space="preserve">Obor </t>
    </r>
    <r>
      <rPr>
        <b/>
        <u val="single"/>
        <sz val="11"/>
        <color indexed="30"/>
        <rFont val="Calibri"/>
        <family val="2"/>
      </rPr>
      <t>Všeobecná sestra</t>
    </r>
    <r>
      <rPr>
        <sz val="11"/>
        <color indexed="8"/>
        <rFont val="Calibri"/>
        <family val="2"/>
      </rPr>
      <t xml:space="preserve"> - forma studia prezenční</t>
    </r>
  </si>
  <si>
    <r>
      <t xml:space="preserve">Obor </t>
    </r>
    <r>
      <rPr>
        <b/>
        <u val="single"/>
        <sz val="11"/>
        <color indexed="30"/>
        <rFont val="Calibri"/>
        <family val="2"/>
      </rPr>
      <t>Všeobecná sestra</t>
    </r>
    <r>
      <rPr>
        <u val="single"/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- forma studia kombinovaná</t>
    </r>
  </si>
  <si>
    <r>
      <rPr>
        <i/>
        <sz val="11"/>
        <color indexed="56"/>
        <rFont val="Calibri"/>
        <family val="2"/>
      </rPr>
      <t>Studijní program</t>
    </r>
    <r>
      <rPr>
        <b/>
        <sz val="11"/>
        <color indexed="56"/>
        <rFont val="Calibri"/>
        <family val="2"/>
      </rPr>
      <t xml:space="preserve"> ZDRAVOTNĚ SOCIÁLNÍ PÉČE</t>
    </r>
  </si>
  <si>
    <r>
      <t xml:space="preserve">Obor </t>
    </r>
    <r>
      <rPr>
        <b/>
        <u val="single"/>
        <sz val="11"/>
        <color indexed="30"/>
        <rFont val="Calibri"/>
        <family val="2"/>
      </rPr>
      <t>Zdravotně sociální pracovník</t>
    </r>
    <r>
      <rPr>
        <sz val="11"/>
        <rFont val="Calibri"/>
        <family val="2"/>
      </rPr>
      <t xml:space="preserve"> - forma studia prezenční</t>
    </r>
  </si>
  <si>
    <r>
      <t xml:space="preserve">Obor </t>
    </r>
    <r>
      <rPr>
        <b/>
        <u val="single"/>
        <sz val="11"/>
        <color indexed="30"/>
        <rFont val="Calibri"/>
        <family val="2"/>
      </rPr>
      <t>Zdravotně sociální pracovník</t>
    </r>
    <r>
      <rPr>
        <sz val="11"/>
        <color indexed="30"/>
        <rFont val="Calibri"/>
        <family val="2"/>
      </rPr>
      <t xml:space="preserve"> </t>
    </r>
    <r>
      <rPr>
        <sz val="11"/>
        <rFont val="Calibri"/>
        <family val="2"/>
      </rPr>
      <t>- forma studia kombinovaná</t>
    </r>
  </si>
  <si>
    <r>
      <rPr>
        <i/>
        <sz val="11"/>
        <color indexed="56"/>
        <rFont val="Calibri"/>
        <family val="2"/>
      </rPr>
      <t>Studijní program</t>
    </r>
    <r>
      <rPr>
        <b/>
        <sz val="11"/>
        <color indexed="56"/>
        <rFont val="Calibri"/>
        <family val="2"/>
      </rPr>
      <t xml:space="preserve"> SPECIALIZACE VE ZDRAVOTNICTVÍ</t>
    </r>
  </si>
  <si>
    <r>
      <t xml:space="preserve">Obor </t>
    </r>
    <r>
      <rPr>
        <b/>
        <u val="single"/>
        <sz val="11"/>
        <color indexed="30"/>
        <rFont val="Calibri"/>
        <family val="2"/>
      </rPr>
      <t>Komunitní péče v porodní asistencií</t>
    </r>
    <r>
      <rPr>
        <sz val="11"/>
        <rFont val="Calibri"/>
        <family val="2"/>
      </rPr>
      <t xml:space="preserve"> - forma studia kombinovaná</t>
    </r>
  </si>
  <si>
    <r>
      <t xml:space="preserve">Obor </t>
    </r>
    <r>
      <rPr>
        <b/>
        <u val="single"/>
        <sz val="11"/>
        <color indexed="30"/>
        <rFont val="Calibri"/>
        <family val="2"/>
      </rPr>
      <t>Kvalita a bezpečná péče ve zdravotnictví</t>
    </r>
    <r>
      <rPr>
        <sz val="11"/>
        <rFont val="Calibri"/>
        <family val="2"/>
      </rPr>
      <t xml:space="preserve"> - forma studia kombinovaná</t>
    </r>
  </si>
  <si>
    <r>
      <t>Jazyk -</t>
    </r>
    <r>
      <rPr>
        <b/>
        <sz val="11"/>
        <color indexed="63"/>
        <rFont val="Calibri"/>
        <family val="2"/>
      </rPr>
      <t>Zk A</t>
    </r>
    <r>
      <rPr>
        <sz val="11"/>
        <color indexed="63"/>
        <rFont val="Calibri"/>
        <family val="2"/>
      </rPr>
      <t xml:space="preserve"> </t>
    </r>
  </si>
  <si>
    <r>
      <t xml:space="preserve">Odborný test - </t>
    </r>
    <r>
      <rPr>
        <b/>
        <sz val="11"/>
        <color indexed="63"/>
        <rFont val="Calibri"/>
        <family val="2"/>
      </rPr>
      <t>Zk B</t>
    </r>
  </si>
  <si>
    <r>
      <t xml:space="preserve">Ústní zkouška z biologie - </t>
    </r>
    <r>
      <rPr>
        <b/>
        <sz val="11"/>
        <color indexed="63"/>
        <rFont val="Calibri"/>
        <family val="2"/>
      </rPr>
      <t>Zk C</t>
    </r>
  </si>
  <si>
    <r>
      <t xml:space="preserve">Obor </t>
    </r>
    <r>
      <rPr>
        <b/>
        <sz val="14"/>
        <color indexed="63"/>
        <rFont val="Calibri"/>
        <family val="2"/>
      </rPr>
      <t xml:space="preserve">PORODNÍ ASISTENTKA </t>
    </r>
    <r>
      <rPr>
        <sz val="14"/>
        <color indexed="63"/>
        <rFont val="Calibri"/>
        <family val="2"/>
      </rPr>
      <t>- prezenční forma studia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</si>
</sst>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1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b/>
      <u val="single"/>
      <sz val="11"/>
      <color indexed="30"/>
      <name val="Calibri"/>
      <family val="2"/>
    </font>
    <font>
      <sz val="11"/>
      <color indexed="30"/>
      <name val="Calibri"/>
      <family val="2"/>
    </font>
    <font>
      <sz val="11"/>
      <color indexed="49"/>
      <name val="Calibri"/>
      <family val="2"/>
    </font>
    <font>
      <u val="single"/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3"/>
      <name val="Calibri"/>
      <family val="2"/>
    </font>
    <font>
      <b/>
      <sz val="14"/>
      <color indexed="63"/>
      <name val="Calibri"/>
      <family val="2"/>
    </font>
    <font>
      <sz val="14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u val="single"/>
      <sz val="11"/>
      <color indexed="56"/>
      <name val="Calibri"/>
      <family val="2"/>
    </font>
    <font>
      <b/>
      <u val="single"/>
      <sz val="11"/>
      <color indexed="63"/>
      <name val="Calibri"/>
      <family val="2"/>
    </font>
    <font>
      <sz val="11"/>
      <color indexed="56"/>
      <name val="Calibri"/>
      <family val="2"/>
    </font>
    <font>
      <b/>
      <u val="single"/>
      <sz val="11"/>
      <color indexed="60"/>
      <name val="Calibri"/>
      <family val="2"/>
    </font>
    <font>
      <u val="single"/>
      <sz val="11"/>
      <color indexed="63"/>
      <name val="Calibri"/>
      <family val="2"/>
    </font>
    <font>
      <b/>
      <u val="single"/>
      <sz val="14"/>
      <color indexed="56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 tint="0.24998000264167786"/>
      <name val="Calibri"/>
      <family val="2"/>
    </font>
    <font>
      <sz val="11"/>
      <color rgb="FFC00000"/>
      <name val="Calibri"/>
      <family val="2"/>
    </font>
    <font>
      <b/>
      <u val="single"/>
      <sz val="11"/>
      <color theme="3"/>
      <name val="Calibri"/>
      <family val="2"/>
    </font>
    <font>
      <b/>
      <u val="single"/>
      <sz val="11"/>
      <color theme="1" tint="0.24998000264167786"/>
      <name val="Calibri"/>
      <family val="2"/>
    </font>
    <font>
      <sz val="11"/>
      <color theme="8" tint="-0.24997000396251678"/>
      <name val="Calibri"/>
      <family val="2"/>
    </font>
    <font>
      <sz val="11"/>
      <color theme="3"/>
      <name val="Calibri"/>
      <family val="2"/>
    </font>
    <font>
      <b/>
      <u val="single"/>
      <sz val="11"/>
      <color rgb="FFC00000"/>
      <name val="Calibri"/>
      <family val="2"/>
    </font>
    <font>
      <u val="single"/>
      <sz val="11"/>
      <color theme="1" tint="0.24998000264167786"/>
      <name val="Calibri"/>
      <family val="2"/>
    </font>
    <font>
      <sz val="14"/>
      <color theme="1" tint="0.24998000264167786"/>
      <name val="Calibri"/>
      <family val="2"/>
    </font>
    <font>
      <b/>
      <sz val="11"/>
      <color theme="1" tint="0.24998000264167786"/>
      <name val="Calibri"/>
      <family val="2"/>
    </font>
    <font>
      <b/>
      <u val="single"/>
      <sz val="14"/>
      <color rgb="FF00206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35" fillId="0" borderId="0" xfId="0" applyFont="1" applyAlignment="1">
      <alignment horizontal="left"/>
    </xf>
    <xf numFmtId="0" fontId="50" fillId="33" borderId="10" xfId="0" applyFont="1" applyFill="1" applyBorder="1" applyAlignment="1">
      <alignment horizontal="right"/>
    </xf>
    <xf numFmtId="0" fontId="50" fillId="33" borderId="10" xfId="0" applyFont="1" applyFill="1" applyBorder="1" applyAlignment="1">
      <alignment/>
    </xf>
    <xf numFmtId="0" fontId="50" fillId="0" borderId="10" xfId="0" applyFont="1" applyBorder="1" applyAlignment="1">
      <alignment/>
    </xf>
    <xf numFmtId="0" fontId="45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0" fillId="0" borderId="0" xfId="0" applyFont="1" applyBorder="1" applyAlignment="1">
      <alignment horizontal="right"/>
    </xf>
    <xf numFmtId="0" fontId="39" fillId="0" borderId="0" xfId="0" applyFont="1" applyAlignment="1">
      <alignment/>
    </xf>
    <xf numFmtId="0" fontId="55" fillId="0" borderId="0" xfId="0" applyFont="1" applyAlignment="1">
      <alignment/>
    </xf>
    <xf numFmtId="0" fontId="50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5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0" fontId="50" fillId="0" borderId="0" xfId="0" applyFont="1" applyAlignment="1">
      <alignment horizontal="center"/>
    </xf>
    <xf numFmtId="0" fontId="58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50" fillId="34" borderId="12" xfId="0" applyFont="1" applyFill="1" applyBorder="1" applyAlignment="1">
      <alignment/>
    </xf>
    <xf numFmtId="0" fontId="50" fillId="0" borderId="13" xfId="0" applyFont="1" applyFill="1" applyBorder="1" applyAlignment="1">
      <alignment horizontal="left"/>
    </xf>
    <xf numFmtId="0" fontId="50" fillId="0" borderId="14" xfId="0" applyFont="1" applyFill="1" applyBorder="1" applyAlignment="1">
      <alignment horizontal="left"/>
    </xf>
    <xf numFmtId="1" fontId="50" fillId="0" borderId="15" xfId="0" applyNumberFormat="1" applyFont="1" applyFill="1" applyBorder="1" applyAlignment="1">
      <alignment horizontal="center"/>
    </xf>
    <xf numFmtId="1" fontId="50" fillId="0" borderId="10" xfId="0" applyNumberFormat="1" applyFont="1" applyFill="1" applyBorder="1" applyAlignment="1">
      <alignment horizontal="center"/>
    </xf>
    <xf numFmtId="1" fontId="50" fillId="0" borderId="16" xfId="0" applyNumberFormat="1" applyFont="1" applyFill="1" applyBorder="1" applyAlignment="1">
      <alignment horizontal="center"/>
    </xf>
    <xf numFmtId="0" fontId="50" fillId="0" borderId="15" xfId="0" applyFont="1" applyFill="1" applyBorder="1" applyAlignment="1">
      <alignment horizontal="center"/>
    </xf>
    <xf numFmtId="164" fontId="50" fillId="0" borderId="10" xfId="0" applyNumberFormat="1" applyFont="1" applyFill="1" applyBorder="1" applyAlignment="1">
      <alignment horizontal="center"/>
    </xf>
    <xf numFmtId="0" fontId="50" fillId="0" borderId="14" xfId="45" applyFont="1" applyFill="1" applyBorder="1" applyAlignment="1">
      <alignment wrapText="1"/>
      <protection/>
    </xf>
    <xf numFmtId="2" fontId="50" fillId="0" borderId="15" xfId="0" applyNumberFormat="1" applyFont="1" applyFill="1" applyBorder="1" applyAlignment="1">
      <alignment horizontal="center"/>
    </xf>
    <xf numFmtId="2" fontId="50" fillId="0" borderId="10" xfId="0" applyNumberFormat="1" applyFont="1" applyFill="1" applyBorder="1" applyAlignment="1">
      <alignment horizontal="center"/>
    </xf>
    <xf numFmtId="2" fontId="50" fillId="0" borderId="16" xfId="0" applyNumberFormat="1" applyFont="1" applyFill="1" applyBorder="1" applyAlignment="1">
      <alignment horizontal="center"/>
    </xf>
    <xf numFmtId="2" fontId="50" fillId="0" borderId="17" xfId="0" applyNumberFormat="1" applyFont="1" applyFill="1" applyBorder="1" applyAlignment="1">
      <alignment horizontal="center"/>
    </xf>
    <xf numFmtId="2" fontId="50" fillId="0" borderId="18" xfId="0" applyNumberFormat="1" applyFont="1" applyFill="1" applyBorder="1" applyAlignment="1">
      <alignment horizontal="center"/>
    </xf>
    <xf numFmtId="0" fontId="50" fillId="0" borderId="19" xfId="45" applyFont="1" applyFill="1" applyBorder="1" applyAlignment="1">
      <alignment wrapText="1"/>
      <protection/>
    </xf>
    <xf numFmtId="2" fontId="50" fillId="0" borderId="20" xfId="0" applyNumberFormat="1" applyFont="1" applyFill="1" applyBorder="1" applyAlignment="1">
      <alignment horizontal="center"/>
    </xf>
    <xf numFmtId="2" fontId="50" fillId="0" borderId="21" xfId="0" applyNumberFormat="1" applyFont="1" applyFill="1" applyBorder="1" applyAlignment="1">
      <alignment horizontal="center"/>
    </xf>
    <xf numFmtId="2" fontId="50" fillId="0" borderId="22" xfId="0" applyNumberFormat="1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0" fontId="50" fillId="0" borderId="14" xfId="0" applyFont="1" applyFill="1" applyBorder="1" applyAlignment="1">
      <alignment/>
    </xf>
    <xf numFmtId="0" fontId="50" fillId="0" borderId="19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0" fillId="0" borderId="10" xfId="0" applyFont="1" applyFill="1" applyBorder="1" applyAlignment="1">
      <alignment horizontal="center"/>
    </xf>
    <xf numFmtId="0" fontId="50" fillId="0" borderId="16" xfId="0" applyFont="1" applyFill="1" applyBorder="1" applyAlignment="1">
      <alignment horizontal="center"/>
    </xf>
    <xf numFmtId="0" fontId="50" fillId="0" borderId="23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0" fillId="0" borderId="2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/>
    </xf>
    <xf numFmtId="0" fontId="50" fillId="34" borderId="26" xfId="0" applyFont="1" applyFill="1" applyBorder="1" applyAlignment="1">
      <alignment horizontal="center"/>
    </xf>
    <xf numFmtId="0" fontId="50" fillId="34" borderId="27" xfId="0" applyFont="1" applyFill="1" applyBorder="1" applyAlignment="1">
      <alignment horizontal="center"/>
    </xf>
    <xf numFmtId="0" fontId="50" fillId="34" borderId="28" xfId="0" applyFont="1" applyFill="1" applyBorder="1" applyAlignment="1">
      <alignment horizontal="center"/>
    </xf>
    <xf numFmtId="0" fontId="50" fillId="0" borderId="29" xfId="0" applyFont="1" applyFill="1" applyBorder="1" applyAlignment="1">
      <alignment horizontal="center"/>
    </xf>
    <xf numFmtId="0" fontId="50" fillId="0" borderId="30" xfId="0" applyFont="1" applyFill="1" applyBorder="1" applyAlignment="1">
      <alignment horizontal="center"/>
    </xf>
    <xf numFmtId="0" fontId="50" fillId="0" borderId="31" xfId="0" applyFont="1" applyFill="1" applyBorder="1" applyAlignment="1">
      <alignment horizontal="center"/>
    </xf>
    <xf numFmtId="14" fontId="50" fillId="0" borderId="32" xfId="0" applyNumberFormat="1" applyFont="1" applyBorder="1" applyAlignment="1">
      <alignment horizontal="center"/>
    </xf>
    <xf numFmtId="14" fontId="50" fillId="0" borderId="33" xfId="0" applyNumberFormat="1" applyFont="1" applyBorder="1" applyAlignment="1">
      <alignment horizontal="center"/>
    </xf>
    <xf numFmtId="14" fontId="50" fillId="0" borderId="34" xfId="0" applyNumberFormat="1" applyFont="1" applyBorder="1" applyAlignment="1">
      <alignment horizontal="center"/>
    </xf>
    <xf numFmtId="0" fontId="50" fillId="0" borderId="15" xfId="0" applyFont="1" applyFill="1" applyBorder="1" applyAlignment="1">
      <alignment horizontal="center"/>
    </xf>
    <xf numFmtId="0" fontId="50" fillId="0" borderId="18" xfId="0" applyFont="1" applyFill="1" applyBorder="1" applyAlignment="1">
      <alignment horizontal="center"/>
    </xf>
    <xf numFmtId="0" fontId="50" fillId="0" borderId="16" xfId="0" applyFont="1" applyFill="1" applyBorder="1" applyAlignment="1">
      <alignment horizontal="center"/>
    </xf>
    <xf numFmtId="14" fontId="50" fillId="0" borderId="35" xfId="0" applyNumberFormat="1" applyFont="1" applyFill="1" applyBorder="1" applyAlignment="1">
      <alignment horizontal="center"/>
    </xf>
    <xf numFmtId="14" fontId="50" fillId="0" borderId="11" xfId="0" applyNumberFormat="1" applyFont="1" applyFill="1" applyBorder="1" applyAlignment="1">
      <alignment horizontal="center"/>
    </xf>
    <xf numFmtId="14" fontId="50" fillId="0" borderId="36" xfId="0" applyNumberFormat="1" applyFont="1" applyFill="1" applyBorder="1" applyAlignment="1">
      <alignment horizontal="center"/>
    </xf>
    <xf numFmtId="2" fontId="50" fillId="34" borderId="14" xfId="0" applyNumberFormat="1" applyFont="1" applyFill="1" applyBorder="1" applyAlignment="1">
      <alignment horizontal="center"/>
    </xf>
    <xf numFmtId="2" fontId="50" fillId="34" borderId="18" xfId="0" applyNumberFormat="1" applyFont="1" applyFill="1" applyBorder="1" applyAlignment="1">
      <alignment horizontal="center"/>
    </xf>
    <xf numFmtId="2" fontId="50" fillId="34" borderId="37" xfId="0" applyNumberFormat="1" applyFont="1" applyFill="1" applyBorder="1" applyAlignment="1">
      <alignment horizontal="center"/>
    </xf>
    <xf numFmtId="0" fontId="50" fillId="0" borderId="38" xfId="0" applyFont="1" applyFill="1" applyBorder="1" applyAlignment="1">
      <alignment horizontal="center"/>
    </xf>
    <xf numFmtId="0" fontId="50" fillId="0" borderId="39" xfId="0" applyFont="1" applyFill="1" applyBorder="1" applyAlignment="1">
      <alignment horizontal="center"/>
    </xf>
    <xf numFmtId="0" fontId="50" fillId="0" borderId="40" xfId="0" applyFont="1" applyFill="1" applyBorder="1" applyAlignment="1">
      <alignment horizontal="center"/>
    </xf>
    <xf numFmtId="14" fontId="50" fillId="0" borderId="20" xfId="0" applyNumberFormat="1" applyFont="1" applyFill="1" applyBorder="1" applyAlignment="1">
      <alignment horizontal="center"/>
    </xf>
    <xf numFmtId="14" fontId="50" fillId="0" borderId="41" xfId="0" applyNumberFormat="1" applyFont="1" applyFill="1" applyBorder="1" applyAlignment="1">
      <alignment horizontal="center"/>
    </xf>
    <xf numFmtId="14" fontId="50" fillId="0" borderId="42" xfId="0" applyNumberFormat="1" applyFont="1" applyFill="1" applyBorder="1" applyAlignment="1">
      <alignment horizontal="center"/>
    </xf>
    <xf numFmtId="14" fontId="50" fillId="0" borderId="43" xfId="0" applyNumberFormat="1" applyFont="1" applyFill="1" applyBorder="1" applyAlignment="1">
      <alignment horizontal="center"/>
    </xf>
    <xf numFmtId="14" fontId="50" fillId="0" borderId="22" xfId="0" applyNumberFormat="1" applyFont="1" applyFill="1" applyBorder="1" applyAlignment="1">
      <alignment horizontal="center"/>
    </xf>
    <xf numFmtId="2" fontId="50" fillId="34" borderId="15" xfId="0" applyNumberFormat="1" applyFont="1" applyFill="1" applyBorder="1" applyAlignment="1">
      <alignment horizontal="center"/>
    </xf>
    <xf numFmtId="2" fontId="50" fillId="34" borderId="16" xfId="0" applyNumberFormat="1" applyFont="1" applyFill="1" applyBorder="1" applyAlignment="1">
      <alignment horizont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List1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8"/>
  <sheetViews>
    <sheetView showGridLines="0" tabSelected="1" zoomScalePageLayoutView="0" workbookViewId="0" topLeftCell="A73">
      <selection activeCell="B92" sqref="B92:I92"/>
    </sheetView>
  </sheetViews>
  <sheetFormatPr defaultColWidth="9.140625" defaultRowHeight="15"/>
  <cols>
    <col min="1" max="1" width="3.57421875" style="5" customWidth="1"/>
    <col min="2" max="2" width="6.140625" style="5" customWidth="1"/>
    <col min="3" max="3" width="14.00390625" style="5" customWidth="1"/>
    <col min="4" max="4" width="12.140625" style="5" customWidth="1"/>
    <col min="5" max="5" width="27.57421875" style="5" customWidth="1"/>
    <col min="6" max="6" width="22.421875" style="5" customWidth="1"/>
    <col min="7" max="7" width="16.140625" style="5" customWidth="1"/>
    <col min="8" max="8" width="16.57421875" style="5" customWidth="1"/>
    <col min="9" max="9" width="18.57421875" style="1" customWidth="1"/>
    <col min="10" max="10" width="10.28125" style="5" customWidth="1"/>
    <col min="11" max="16384" width="9.140625" style="5" customWidth="1"/>
  </cols>
  <sheetData>
    <row r="1" spans="2:9" s="27" customFormat="1" ht="43.5" customHeight="1">
      <c r="B1" s="91" t="s">
        <v>41</v>
      </c>
      <c r="C1" s="91"/>
      <c r="D1" s="91"/>
      <c r="E1" s="91"/>
      <c r="F1" s="91"/>
      <c r="G1" s="91"/>
      <c r="H1" s="91"/>
      <c r="I1" s="91"/>
    </row>
    <row r="2" spans="2:9" s="2" customFormat="1" ht="18.75">
      <c r="B2" s="92" t="s">
        <v>28</v>
      </c>
      <c r="C2" s="92"/>
      <c r="D2" s="92"/>
      <c r="E2" s="92"/>
      <c r="F2" s="92"/>
      <c r="G2" s="92"/>
      <c r="H2" s="92"/>
      <c r="I2" s="92"/>
    </row>
    <row r="3" spans="2:9" ht="15">
      <c r="B3" s="3"/>
      <c r="C3" s="3"/>
      <c r="D3" s="3"/>
      <c r="E3" s="3"/>
      <c r="F3" s="3"/>
      <c r="G3" s="3"/>
      <c r="H3" s="3"/>
      <c r="I3" s="4"/>
    </row>
    <row r="4" spans="2:9" s="6" customFormat="1" ht="15">
      <c r="B4" s="57" t="s">
        <v>45</v>
      </c>
      <c r="C4" s="57"/>
      <c r="D4" s="57"/>
      <c r="E4" s="57"/>
      <c r="I4" s="1"/>
    </row>
    <row r="5" spans="2:5" ht="12" customHeight="1">
      <c r="B5" s="7"/>
      <c r="C5" s="7"/>
      <c r="D5" s="7"/>
      <c r="E5" s="7"/>
    </row>
    <row r="6" spans="2:5" ht="15">
      <c r="B6" s="58" t="s">
        <v>46</v>
      </c>
      <c r="C6" s="58"/>
      <c r="D6" s="58"/>
      <c r="E6" s="58"/>
    </row>
    <row r="7" spans="2:9" s="1" customFormat="1" ht="13.5" customHeight="1">
      <c r="B7" s="8" t="s">
        <v>29</v>
      </c>
      <c r="C7" s="8" t="s">
        <v>30</v>
      </c>
      <c r="D7" s="8" t="s">
        <v>31</v>
      </c>
      <c r="E7" s="8" t="s">
        <v>32</v>
      </c>
      <c r="F7" s="9" t="s">
        <v>33</v>
      </c>
      <c r="G7" s="8" t="s">
        <v>34</v>
      </c>
      <c r="H7" s="8" t="s">
        <v>35</v>
      </c>
      <c r="I7" s="8" t="s">
        <v>36</v>
      </c>
    </row>
    <row r="8" spans="2:9" s="1" customFormat="1" ht="13.5" customHeight="1">
      <c r="B8" s="10">
        <v>1</v>
      </c>
      <c r="C8" s="10">
        <f>77+2+18</f>
        <v>97</v>
      </c>
      <c r="D8" s="10">
        <v>79</v>
      </c>
      <c r="E8" s="10">
        <v>77</v>
      </c>
      <c r="F8" s="10"/>
      <c r="G8" s="10">
        <v>77</v>
      </c>
      <c r="H8" s="10">
        <v>2</v>
      </c>
      <c r="I8" s="59">
        <v>87</v>
      </c>
    </row>
    <row r="9" spans="2:9" s="1" customFormat="1" ht="13.5" customHeight="1">
      <c r="B9" s="10">
        <v>2</v>
      </c>
      <c r="C9" s="10">
        <f>33+3+8</f>
        <v>44</v>
      </c>
      <c r="D9" s="10">
        <v>36</v>
      </c>
      <c r="E9" s="10">
        <v>33</v>
      </c>
      <c r="F9" s="10"/>
      <c r="G9" s="10">
        <v>33</v>
      </c>
      <c r="H9" s="10">
        <v>3</v>
      </c>
      <c r="I9" s="60"/>
    </row>
    <row r="10" spans="2:9" s="1" customFormat="1" ht="13.5" customHeight="1">
      <c r="B10" s="10">
        <v>3</v>
      </c>
      <c r="C10" s="10">
        <f>15+1+4</f>
        <v>20</v>
      </c>
      <c r="D10" s="10">
        <v>16</v>
      </c>
      <c r="E10" s="10">
        <v>15</v>
      </c>
      <c r="F10" s="10"/>
      <c r="G10" s="10">
        <v>15</v>
      </c>
      <c r="H10" s="10">
        <v>1</v>
      </c>
      <c r="I10" s="61"/>
    </row>
    <row r="11" spans="2:5" ht="15">
      <c r="B11" s="5" t="s">
        <v>47</v>
      </c>
      <c r="C11" s="11"/>
      <c r="D11" s="11"/>
      <c r="E11" s="11"/>
    </row>
    <row r="12" spans="2:9" s="1" customFormat="1" ht="13.5" customHeight="1">
      <c r="B12" s="8" t="s">
        <v>29</v>
      </c>
      <c r="C12" s="8" t="s">
        <v>30</v>
      </c>
      <c r="D12" s="8" t="s">
        <v>31</v>
      </c>
      <c r="E12" s="8" t="s">
        <v>32</v>
      </c>
      <c r="F12" s="8" t="s">
        <v>33</v>
      </c>
      <c r="G12" s="8" t="s">
        <v>34</v>
      </c>
      <c r="H12" s="8" t="s">
        <v>35</v>
      </c>
      <c r="I12" s="8" t="s">
        <v>36</v>
      </c>
    </row>
    <row r="13" spans="2:9" s="1" customFormat="1" ht="13.5" customHeight="1">
      <c r="B13" s="10">
        <v>1</v>
      </c>
      <c r="C13" s="10">
        <f>56+5+14</f>
        <v>75</v>
      </c>
      <c r="D13" s="10">
        <f>C13-14</f>
        <v>61</v>
      </c>
      <c r="E13" s="10">
        <v>56</v>
      </c>
      <c r="F13" s="10"/>
      <c r="G13" s="10">
        <v>56</v>
      </c>
      <c r="H13" s="10">
        <v>5</v>
      </c>
      <c r="I13" s="59">
        <v>106</v>
      </c>
    </row>
    <row r="14" spans="2:9" s="1" customFormat="1" ht="13.5" customHeight="1">
      <c r="B14" s="10">
        <v>2</v>
      </c>
      <c r="C14" s="10">
        <f>41+2+8</f>
        <v>51</v>
      </c>
      <c r="D14" s="10">
        <v>43</v>
      </c>
      <c r="E14" s="10">
        <v>41</v>
      </c>
      <c r="F14" s="10"/>
      <c r="G14" s="10">
        <v>41</v>
      </c>
      <c r="H14" s="10">
        <v>2</v>
      </c>
      <c r="I14" s="60"/>
    </row>
    <row r="15" spans="2:9" s="1" customFormat="1" ht="13.5" customHeight="1">
      <c r="B15" s="10">
        <v>3</v>
      </c>
      <c r="C15" s="10">
        <f>21+6</f>
        <v>27</v>
      </c>
      <c r="D15" s="10">
        <v>21</v>
      </c>
      <c r="E15" s="10">
        <v>21</v>
      </c>
      <c r="F15" s="10"/>
      <c r="G15" s="10">
        <v>21</v>
      </c>
      <c r="H15" s="10">
        <v>0</v>
      </c>
      <c r="I15" s="61"/>
    </row>
    <row r="16" spans="2:9" s="1" customFormat="1" ht="13.5" customHeight="1">
      <c r="B16" s="12"/>
      <c r="C16" s="12"/>
      <c r="D16" s="12"/>
      <c r="E16" s="12"/>
      <c r="F16" s="12"/>
      <c r="G16" s="12"/>
      <c r="H16" s="12"/>
      <c r="I16" s="13"/>
    </row>
    <row r="17" ht="15">
      <c r="B17" s="5" t="s">
        <v>48</v>
      </c>
    </row>
    <row r="18" spans="2:9" s="1" customFormat="1" ht="13.5" customHeight="1">
      <c r="B18" s="8" t="s">
        <v>29</v>
      </c>
      <c r="C18" s="8" t="s">
        <v>30</v>
      </c>
      <c r="D18" s="8" t="s">
        <v>31</v>
      </c>
      <c r="E18" s="8" t="s">
        <v>32</v>
      </c>
      <c r="F18" s="8" t="s">
        <v>33</v>
      </c>
      <c r="G18" s="8" t="s">
        <v>34</v>
      </c>
      <c r="H18" s="8" t="s">
        <v>35</v>
      </c>
      <c r="I18" s="8" t="s">
        <v>36</v>
      </c>
    </row>
    <row r="19" spans="2:9" s="1" customFormat="1" ht="13.5" customHeight="1">
      <c r="B19" s="10">
        <v>1</v>
      </c>
      <c r="C19" s="10">
        <f>146+2+44</f>
        <v>192</v>
      </c>
      <c r="D19" s="10">
        <f>C19-44</f>
        <v>148</v>
      </c>
      <c r="E19" s="10">
        <v>146</v>
      </c>
      <c r="F19" s="10"/>
      <c r="G19" s="10">
        <v>146</v>
      </c>
      <c r="H19" s="10">
        <v>2</v>
      </c>
      <c r="I19" s="53">
        <v>165</v>
      </c>
    </row>
    <row r="20" spans="2:9" s="1" customFormat="1" ht="13.5" customHeight="1">
      <c r="B20" s="10">
        <v>2</v>
      </c>
      <c r="C20" s="10">
        <f>64+13</f>
        <v>77</v>
      </c>
      <c r="D20" s="10">
        <v>64</v>
      </c>
      <c r="E20" s="10">
        <v>64</v>
      </c>
      <c r="F20" s="10"/>
      <c r="G20" s="10">
        <v>64</v>
      </c>
      <c r="H20" s="10">
        <v>0</v>
      </c>
      <c r="I20" s="54"/>
    </row>
    <row r="21" spans="2:9" s="1" customFormat="1" ht="13.5" customHeight="1">
      <c r="B21" s="10">
        <v>3</v>
      </c>
      <c r="C21" s="10">
        <f>16+2+4</f>
        <v>22</v>
      </c>
      <c r="D21" s="10">
        <f>C21-4</f>
        <v>18</v>
      </c>
      <c r="E21" s="10">
        <v>16</v>
      </c>
      <c r="F21" s="10"/>
      <c r="G21" s="10">
        <v>16</v>
      </c>
      <c r="H21" s="10">
        <v>2</v>
      </c>
      <c r="I21" s="55"/>
    </row>
    <row r="22" spans="2:9" ht="15">
      <c r="B22" s="5" t="s">
        <v>49</v>
      </c>
      <c r="F22" s="14"/>
      <c r="G22" s="14"/>
      <c r="H22" s="14"/>
      <c r="I22" s="15"/>
    </row>
    <row r="23" spans="2:9" s="1" customFormat="1" ht="13.5" customHeight="1">
      <c r="B23" s="8" t="s">
        <v>29</v>
      </c>
      <c r="C23" s="8" t="s">
        <v>30</v>
      </c>
      <c r="D23" s="8" t="s">
        <v>31</v>
      </c>
      <c r="E23" s="8" t="s">
        <v>32</v>
      </c>
      <c r="F23" s="8" t="s">
        <v>33</v>
      </c>
      <c r="G23" s="8" t="s">
        <v>34</v>
      </c>
      <c r="H23" s="8" t="s">
        <v>35</v>
      </c>
      <c r="I23" s="8" t="s">
        <v>36</v>
      </c>
    </row>
    <row r="24" spans="2:9" s="1" customFormat="1" ht="13.5" customHeight="1">
      <c r="B24" s="10">
        <v>1</v>
      </c>
      <c r="C24" s="10">
        <f>60+2+16</f>
        <v>78</v>
      </c>
      <c r="D24" s="10">
        <f>C24-16</f>
        <v>62</v>
      </c>
      <c r="E24" s="10">
        <v>60</v>
      </c>
      <c r="F24" s="10"/>
      <c r="G24" s="10">
        <v>60</v>
      </c>
      <c r="H24" s="10">
        <v>2</v>
      </c>
      <c r="I24" s="53">
        <v>95</v>
      </c>
    </row>
    <row r="25" spans="2:9" s="1" customFormat="1" ht="13.5" customHeight="1">
      <c r="B25" s="10">
        <v>2</v>
      </c>
      <c r="C25" s="10">
        <f>32+10</f>
        <v>42</v>
      </c>
      <c r="D25" s="10">
        <f>C25-10</f>
        <v>32</v>
      </c>
      <c r="E25" s="10">
        <v>32</v>
      </c>
      <c r="F25" s="10"/>
      <c r="G25" s="10">
        <v>32</v>
      </c>
      <c r="H25" s="10">
        <v>0</v>
      </c>
      <c r="I25" s="54"/>
    </row>
    <row r="26" spans="2:9" s="1" customFormat="1" ht="12" customHeight="1">
      <c r="B26" s="10">
        <v>3</v>
      </c>
      <c r="C26" s="10">
        <f>21+5</f>
        <v>26</v>
      </c>
      <c r="D26" s="10">
        <f>C26-5</f>
        <v>21</v>
      </c>
      <c r="E26" s="10">
        <v>21</v>
      </c>
      <c r="F26" s="10"/>
      <c r="G26" s="10">
        <v>21</v>
      </c>
      <c r="H26" s="10">
        <v>0</v>
      </c>
      <c r="I26" s="55"/>
    </row>
    <row r="27" ht="12" customHeight="1"/>
    <row r="28" spans="2:9" s="6" customFormat="1" ht="15">
      <c r="B28" s="16" t="s">
        <v>50</v>
      </c>
      <c r="C28" s="17"/>
      <c r="D28" s="17"/>
      <c r="E28" s="17"/>
      <c r="F28" s="17"/>
      <c r="I28" s="1"/>
    </row>
    <row r="29" ht="12" customHeight="1"/>
    <row r="30" ht="15">
      <c r="B30" s="5" t="s">
        <v>51</v>
      </c>
    </row>
    <row r="31" spans="2:9" s="1" customFormat="1" ht="13.5" customHeight="1">
      <c r="B31" s="8" t="s">
        <v>29</v>
      </c>
      <c r="C31" s="8" t="s">
        <v>30</v>
      </c>
      <c r="D31" s="8" t="s">
        <v>31</v>
      </c>
      <c r="E31" s="8" t="s">
        <v>32</v>
      </c>
      <c r="F31" s="9" t="s">
        <v>33</v>
      </c>
      <c r="G31" s="8" t="s">
        <v>34</v>
      </c>
      <c r="H31" s="8" t="s">
        <v>35</v>
      </c>
      <c r="I31" s="8" t="s">
        <v>36</v>
      </c>
    </row>
    <row r="32" spans="2:9" s="1" customFormat="1" ht="13.5" customHeight="1">
      <c r="B32" s="10">
        <v>1</v>
      </c>
      <c r="C32" s="10">
        <v>31</v>
      </c>
      <c r="D32" s="10"/>
      <c r="E32" s="10">
        <v>31</v>
      </c>
      <c r="F32" s="10"/>
      <c r="G32" s="10">
        <v>31</v>
      </c>
      <c r="H32" s="10">
        <v>0</v>
      </c>
      <c r="I32" s="53">
        <v>22</v>
      </c>
    </row>
    <row r="33" spans="2:9" s="1" customFormat="1" ht="13.5" customHeight="1">
      <c r="B33" s="10">
        <v>2</v>
      </c>
      <c r="C33" s="10">
        <v>12</v>
      </c>
      <c r="D33" s="10"/>
      <c r="E33" s="10">
        <v>12</v>
      </c>
      <c r="F33" s="10"/>
      <c r="G33" s="10">
        <v>12</v>
      </c>
      <c r="H33" s="10">
        <v>0</v>
      </c>
      <c r="I33" s="54"/>
    </row>
    <row r="34" spans="2:9" s="1" customFormat="1" ht="13.5" customHeight="1">
      <c r="B34" s="10">
        <v>3</v>
      </c>
      <c r="C34" s="10">
        <v>3</v>
      </c>
      <c r="D34" s="10"/>
      <c r="E34" s="10">
        <v>3</v>
      </c>
      <c r="F34" s="10"/>
      <c r="G34" s="10">
        <v>3</v>
      </c>
      <c r="H34" s="10">
        <v>0</v>
      </c>
      <c r="I34" s="55"/>
    </row>
    <row r="35" ht="15">
      <c r="B35" s="5" t="s">
        <v>52</v>
      </c>
    </row>
    <row r="36" spans="2:9" s="1" customFormat="1" ht="13.5" customHeight="1">
      <c r="B36" s="8" t="s">
        <v>29</v>
      </c>
      <c r="C36" s="8" t="s">
        <v>30</v>
      </c>
      <c r="D36" s="8" t="s">
        <v>31</v>
      </c>
      <c r="E36" s="8" t="s">
        <v>32</v>
      </c>
      <c r="F36" s="9" t="s">
        <v>33</v>
      </c>
      <c r="G36" s="8" t="s">
        <v>34</v>
      </c>
      <c r="H36" s="8" t="s">
        <v>35</v>
      </c>
      <c r="I36" s="8" t="s">
        <v>36</v>
      </c>
    </row>
    <row r="37" spans="2:9" s="1" customFormat="1" ht="13.5" customHeight="1">
      <c r="B37" s="10">
        <v>1</v>
      </c>
      <c r="C37" s="10">
        <v>32</v>
      </c>
      <c r="D37" s="10"/>
      <c r="E37" s="10">
        <v>32</v>
      </c>
      <c r="F37" s="10"/>
      <c r="G37" s="10">
        <v>32</v>
      </c>
      <c r="H37" s="10">
        <v>0</v>
      </c>
      <c r="I37" s="53">
        <v>45</v>
      </c>
    </row>
    <row r="38" spans="2:9" s="1" customFormat="1" ht="13.5" customHeight="1">
      <c r="B38" s="10">
        <v>2</v>
      </c>
      <c r="C38" s="10">
        <v>14</v>
      </c>
      <c r="D38" s="10"/>
      <c r="E38" s="10">
        <v>14</v>
      </c>
      <c r="F38" s="10"/>
      <c r="G38" s="10">
        <v>14</v>
      </c>
      <c r="H38" s="10">
        <v>0</v>
      </c>
      <c r="I38" s="54"/>
    </row>
    <row r="39" spans="2:9" s="1" customFormat="1" ht="13.5" customHeight="1">
      <c r="B39" s="10">
        <v>3</v>
      </c>
      <c r="C39" s="10">
        <v>8</v>
      </c>
      <c r="D39" s="10"/>
      <c r="E39" s="10">
        <v>8</v>
      </c>
      <c r="F39" s="10"/>
      <c r="G39" s="10">
        <v>8</v>
      </c>
      <c r="H39" s="10">
        <v>0</v>
      </c>
      <c r="I39" s="55"/>
    </row>
    <row r="40" spans="2:9" s="1" customFormat="1" ht="13.5" customHeight="1">
      <c r="B40" s="12"/>
      <c r="C40" s="12"/>
      <c r="D40" s="12"/>
      <c r="E40" s="12"/>
      <c r="F40" s="12"/>
      <c r="G40" s="12"/>
      <c r="H40" s="12"/>
      <c r="I40" s="18"/>
    </row>
    <row r="41" ht="15">
      <c r="B41" s="5" t="s">
        <v>53</v>
      </c>
    </row>
    <row r="42" spans="2:9" s="1" customFormat="1" ht="13.5" customHeight="1">
      <c r="B42" s="8" t="s">
        <v>29</v>
      </c>
      <c r="C42" s="8" t="s">
        <v>30</v>
      </c>
      <c r="D42" s="8" t="s">
        <v>31</v>
      </c>
      <c r="E42" s="8" t="s">
        <v>32</v>
      </c>
      <c r="F42" s="9" t="s">
        <v>33</v>
      </c>
      <c r="G42" s="8" t="s">
        <v>34</v>
      </c>
      <c r="H42" s="8" t="s">
        <v>35</v>
      </c>
      <c r="I42" s="8" t="s">
        <v>36</v>
      </c>
    </row>
    <row r="43" spans="2:9" s="1" customFormat="1" ht="13.5" customHeight="1">
      <c r="B43" s="10">
        <v>1</v>
      </c>
      <c r="C43" s="10">
        <v>86</v>
      </c>
      <c r="D43" s="10"/>
      <c r="E43" s="10">
        <v>86</v>
      </c>
      <c r="F43" s="10"/>
      <c r="G43" s="10">
        <v>86</v>
      </c>
      <c r="H43" s="10">
        <v>0</v>
      </c>
      <c r="I43" s="53">
        <v>96</v>
      </c>
    </row>
    <row r="44" spans="2:9" s="1" customFormat="1" ht="13.5" customHeight="1">
      <c r="B44" s="10">
        <v>2</v>
      </c>
      <c r="C44" s="10">
        <v>48</v>
      </c>
      <c r="D44" s="10"/>
      <c r="E44" s="10">
        <v>48</v>
      </c>
      <c r="F44" s="10"/>
      <c r="G44" s="10">
        <v>48</v>
      </c>
      <c r="H44" s="10">
        <v>0</v>
      </c>
      <c r="I44" s="54"/>
    </row>
    <row r="45" spans="2:9" s="1" customFormat="1" ht="13.5" customHeight="1">
      <c r="B45" s="10">
        <v>3</v>
      </c>
      <c r="C45" s="10">
        <v>35</v>
      </c>
      <c r="D45" s="10"/>
      <c r="E45" s="10">
        <v>35</v>
      </c>
      <c r="F45" s="10"/>
      <c r="G45" s="10">
        <v>35</v>
      </c>
      <c r="H45" s="10">
        <v>0</v>
      </c>
      <c r="I45" s="55"/>
    </row>
    <row r="46" ht="13.5" customHeight="1">
      <c r="B46" s="5" t="s">
        <v>54</v>
      </c>
    </row>
    <row r="47" spans="2:9" s="1" customFormat="1" ht="13.5" customHeight="1">
      <c r="B47" s="8" t="s">
        <v>29</v>
      </c>
      <c r="C47" s="8" t="s">
        <v>30</v>
      </c>
      <c r="D47" s="8" t="s">
        <v>31</v>
      </c>
      <c r="E47" s="8" t="s">
        <v>32</v>
      </c>
      <c r="F47" s="9" t="s">
        <v>33</v>
      </c>
      <c r="G47" s="8" t="s">
        <v>34</v>
      </c>
      <c r="H47" s="8" t="s">
        <v>35</v>
      </c>
      <c r="I47" s="8" t="s">
        <v>36</v>
      </c>
    </row>
    <row r="48" spans="2:9" s="1" customFormat="1" ht="13.5" customHeight="1">
      <c r="B48" s="10">
        <v>1</v>
      </c>
      <c r="C48" s="10">
        <v>52</v>
      </c>
      <c r="D48" s="10"/>
      <c r="E48" s="10">
        <v>52</v>
      </c>
      <c r="F48" s="10"/>
      <c r="G48" s="10">
        <v>52</v>
      </c>
      <c r="H48" s="10">
        <v>0</v>
      </c>
      <c r="I48" s="53">
        <v>95</v>
      </c>
    </row>
    <row r="49" spans="2:9" s="1" customFormat="1" ht="12" customHeight="1">
      <c r="B49" s="10">
        <v>2</v>
      </c>
      <c r="C49" s="10">
        <v>35</v>
      </c>
      <c r="D49" s="10"/>
      <c r="E49" s="10">
        <v>35</v>
      </c>
      <c r="F49" s="10"/>
      <c r="G49" s="10">
        <v>35</v>
      </c>
      <c r="H49" s="10">
        <v>0</v>
      </c>
      <c r="I49" s="54"/>
    </row>
    <row r="50" spans="2:9" s="1" customFormat="1" ht="12" customHeight="1">
      <c r="B50" s="10">
        <v>3</v>
      </c>
      <c r="C50" s="10">
        <v>27</v>
      </c>
      <c r="D50" s="10"/>
      <c r="E50" s="10">
        <v>27</v>
      </c>
      <c r="F50" s="10"/>
      <c r="G50" s="10">
        <v>27</v>
      </c>
      <c r="H50" s="10">
        <v>0</v>
      </c>
      <c r="I50" s="55"/>
    </row>
    <row r="51" spans="2:9" s="1" customFormat="1" ht="12" customHeight="1">
      <c r="B51" s="12"/>
      <c r="C51" s="12"/>
      <c r="D51" s="12"/>
      <c r="E51" s="12"/>
      <c r="F51" s="12"/>
      <c r="G51" s="12"/>
      <c r="H51" s="12"/>
      <c r="I51" s="18"/>
    </row>
    <row r="52" ht="12" customHeight="1">
      <c r="B52" s="5" t="s">
        <v>55</v>
      </c>
    </row>
    <row r="53" spans="2:9" s="1" customFormat="1" ht="12" customHeight="1">
      <c r="B53" s="8" t="s">
        <v>29</v>
      </c>
      <c r="C53" s="8" t="s">
        <v>30</v>
      </c>
      <c r="D53" s="8" t="s">
        <v>31</v>
      </c>
      <c r="E53" s="8" t="s">
        <v>32</v>
      </c>
      <c r="F53" s="9" t="s">
        <v>33</v>
      </c>
      <c r="G53" s="8" t="s">
        <v>34</v>
      </c>
      <c r="H53" s="8" t="s">
        <v>35</v>
      </c>
      <c r="I53" s="8" t="s">
        <v>36</v>
      </c>
    </row>
    <row r="54" spans="2:9" s="1" customFormat="1" ht="12" customHeight="1">
      <c r="B54" s="10">
        <v>1</v>
      </c>
      <c r="C54" s="10">
        <v>47</v>
      </c>
      <c r="D54" s="10"/>
      <c r="E54" s="10">
        <v>47</v>
      </c>
      <c r="F54" s="10"/>
      <c r="G54" s="10">
        <v>47</v>
      </c>
      <c r="H54" s="10">
        <v>0</v>
      </c>
      <c r="I54" s="53">
        <v>45</v>
      </c>
    </row>
    <row r="55" spans="2:9" s="1" customFormat="1" ht="12" customHeight="1">
      <c r="B55" s="10">
        <v>2</v>
      </c>
      <c r="C55" s="10">
        <v>14</v>
      </c>
      <c r="D55" s="10"/>
      <c r="E55" s="10">
        <v>14</v>
      </c>
      <c r="F55" s="10"/>
      <c r="G55" s="10">
        <v>14</v>
      </c>
      <c r="H55" s="10">
        <v>0</v>
      </c>
      <c r="I55" s="54"/>
    </row>
    <row r="56" spans="2:9" s="1" customFormat="1" ht="12" customHeight="1">
      <c r="B56" s="10">
        <v>3</v>
      </c>
      <c r="C56" s="10">
        <v>10</v>
      </c>
      <c r="D56" s="10"/>
      <c r="E56" s="10">
        <v>10</v>
      </c>
      <c r="F56" s="10"/>
      <c r="G56" s="10">
        <v>10</v>
      </c>
      <c r="H56" s="10">
        <v>0</v>
      </c>
      <c r="I56" s="55"/>
    </row>
    <row r="57" ht="12" customHeight="1"/>
    <row r="58" spans="2:9" s="6" customFormat="1" ht="15">
      <c r="B58" s="19" t="s">
        <v>56</v>
      </c>
      <c r="C58" s="17"/>
      <c r="D58" s="17"/>
      <c r="I58" s="1"/>
    </row>
    <row r="59" ht="12" customHeight="1"/>
    <row r="60" ht="15">
      <c r="B60" s="5" t="s">
        <v>57</v>
      </c>
    </row>
    <row r="61" spans="2:9" s="1" customFormat="1" ht="13.5" customHeight="1">
      <c r="B61" s="8" t="s">
        <v>29</v>
      </c>
      <c r="C61" s="8" t="s">
        <v>30</v>
      </c>
      <c r="D61" s="8" t="s">
        <v>31</v>
      </c>
      <c r="E61" s="8" t="s">
        <v>32</v>
      </c>
      <c r="F61" s="9" t="s">
        <v>33</v>
      </c>
      <c r="G61" s="8" t="s">
        <v>34</v>
      </c>
      <c r="H61" s="8" t="s">
        <v>35</v>
      </c>
      <c r="I61" s="8" t="s">
        <v>36</v>
      </c>
    </row>
    <row r="62" spans="2:9" s="1" customFormat="1" ht="13.5" customHeight="1">
      <c r="B62" s="10">
        <v>1</v>
      </c>
      <c r="C62" s="10">
        <f>19+1+3+9</f>
        <v>32</v>
      </c>
      <c r="D62" s="10">
        <f>C62-9</f>
        <v>23</v>
      </c>
      <c r="E62" s="10">
        <v>19</v>
      </c>
      <c r="F62" s="10">
        <v>1</v>
      </c>
      <c r="G62" s="10">
        <v>20</v>
      </c>
      <c r="H62" s="10">
        <v>0</v>
      </c>
      <c r="I62" s="53">
        <v>13</v>
      </c>
    </row>
    <row r="63" spans="2:9" s="1" customFormat="1" ht="13.5" customHeight="1">
      <c r="B63" s="10">
        <v>2</v>
      </c>
      <c r="C63" s="10">
        <f>7+4+6</f>
        <v>17</v>
      </c>
      <c r="D63" s="10">
        <f>C63-6</f>
        <v>11</v>
      </c>
      <c r="E63" s="10">
        <v>7</v>
      </c>
      <c r="F63" s="10"/>
      <c r="G63" s="10">
        <v>7</v>
      </c>
      <c r="H63" s="10">
        <v>4</v>
      </c>
      <c r="I63" s="54"/>
    </row>
    <row r="64" spans="2:9" s="1" customFormat="1" ht="12" customHeight="1">
      <c r="B64" s="10">
        <v>3</v>
      </c>
      <c r="C64" s="10">
        <v>2</v>
      </c>
      <c r="D64" s="10">
        <v>1</v>
      </c>
      <c r="E64" s="10">
        <v>1</v>
      </c>
      <c r="F64" s="10"/>
      <c r="G64" s="10">
        <v>1</v>
      </c>
      <c r="H64" s="10">
        <v>0</v>
      </c>
      <c r="I64" s="55"/>
    </row>
    <row r="65" spans="2:9" ht="12" customHeight="1">
      <c r="B65" s="14"/>
      <c r="C65" s="14"/>
      <c r="D65" s="14"/>
      <c r="E65" s="14"/>
      <c r="F65" s="14"/>
      <c r="G65" s="14"/>
      <c r="H65" s="14"/>
      <c r="I65" s="15"/>
    </row>
    <row r="66" spans="2:9" ht="15">
      <c r="B66" s="16" t="s">
        <v>58</v>
      </c>
      <c r="C66" s="17"/>
      <c r="D66" s="17"/>
      <c r="E66" s="14"/>
      <c r="F66" s="14"/>
      <c r="G66" s="14"/>
      <c r="H66" s="14"/>
      <c r="I66" s="15"/>
    </row>
    <row r="67" spans="2:9" ht="12" customHeight="1">
      <c r="B67" s="14"/>
      <c r="C67" s="14"/>
      <c r="D67" s="14"/>
      <c r="E67" s="14"/>
      <c r="F67" s="14"/>
      <c r="G67" s="14"/>
      <c r="H67" s="14"/>
      <c r="I67" s="15"/>
    </row>
    <row r="68" ht="15">
      <c r="B68" s="5" t="s">
        <v>59</v>
      </c>
    </row>
    <row r="69" spans="2:9" s="1" customFormat="1" ht="13.5" customHeight="1">
      <c r="B69" s="8" t="s">
        <v>29</v>
      </c>
      <c r="C69" s="8" t="s">
        <v>30</v>
      </c>
      <c r="D69" s="8" t="s">
        <v>31</v>
      </c>
      <c r="E69" s="8" t="s">
        <v>32</v>
      </c>
      <c r="F69" s="9" t="s">
        <v>33</v>
      </c>
      <c r="G69" s="8" t="s">
        <v>34</v>
      </c>
      <c r="H69" s="8" t="s">
        <v>35</v>
      </c>
      <c r="I69" s="8" t="s">
        <v>36</v>
      </c>
    </row>
    <row r="70" spans="2:9" s="1" customFormat="1" ht="13.5" customHeight="1">
      <c r="B70" s="10">
        <v>1</v>
      </c>
      <c r="C70" s="10">
        <f>73+33+25</f>
        <v>131</v>
      </c>
      <c r="D70" s="10">
        <f>C70-25</f>
        <v>106</v>
      </c>
      <c r="E70" s="10">
        <v>73</v>
      </c>
      <c r="F70" s="10"/>
      <c r="G70" s="10">
        <v>73</v>
      </c>
      <c r="H70" s="10">
        <v>33</v>
      </c>
      <c r="I70" s="53">
        <v>91</v>
      </c>
    </row>
    <row r="71" spans="2:9" s="1" customFormat="1" ht="13.5" customHeight="1">
      <c r="B71" s="10">
        <v>2</v>
      </c>
      <c r="C71" s="10">
        <f>38+17+7</f>
        <v>62</v>
      </c>
      <c r="D71" s="10">
        <f>C71-7</f>
        <v>55</v>
      </c>
      <c r="E71" s="10">
        <v>38</v>
      </c>
      <c r="F71" s="10"/>
      <c r="G71" s="10">
        <v>38</v>
      </c>
      <c r="H71" s="10">
        <v>17</v>
      </c>
      <c r="I71" s="54"/>
    </row>
    <row r="72" spans="2:9" s="1" customFormat="1" ht="13.5" customHeight="1">
      <c r="B72" s="10">
        <v>3</v>
      </c>
      <c r="C72" s="10">
        <f>9+10+6</f>
        <v>25</v>
      </c>
      <c r="D72" s="10">
        <f>C72-6</f>
        <v>19</v>
      </c>
      <c r="E72" s="10">
        <v>9</v>
      </c>
      <c r="F72" s="10"/>
      <c r="G72" s="10">
        <v>9</v>
      </c>
      <c r="H72" s="10">
        <v>10</v>
      </c>
      <c r="I72" s="55"/>
    </row>
    <row r="73" ht="15">
      <c r="B73" s="5" t="s">
        <v>60</v>
      </c>
    </row>
    <row r="74" spans="2:9" s="1" customFormat="1" ht="13.5" customHeight="1">
      <c r="B74" s="8" t="s">
        <v>29</v>
      </c>
      <c r="C74" s="8" t="s">
        <v>30</v>
      </c>
      <c r="D74" s="8" t="s">
        <v>31</v>
      </c>
      <c r="E74" s="8" t="s">
        <v>32</v>
      </c>
      <c r="F74" s="9" t="s">
        <v>33</v>
      </c>
      <c r="G74" s="8" t="s">
        <v>34</v>
      </c>
      <c r="H74" s="8" t="s">
        <v>35</v>
      </c>
      <c r="I74" s="8" t="s">
        <v>36</v>
      </c>
    </row>
    <row r="75" spans="2:9" s="1" customFormat="1" ht="13.5" customHeight="1">
      <c r="B75" s="10">
        <v>1</v>
      </c>
      <c r="C75" s="10">
        <f>46+4+33</f>
        <v>83</v>
      </c>
      <c r="D75" s="10">
        <f>C75-33</f>
        <v>50</v>
      </c>
      <c r="E75" s="10">
        <v>46</v>
      </c>
      <c r="F75" s="10"/>
      <c r="G75" s="10">
        <v>46</v>
      </c>
      <c r="H75" s="10">
        <v>4</v>
      </c>
      <c r="I75" s="53">
        <v>68</v>
      </c>
    </row>
    <row r="76" spans="2:9" s="1" customFormat="1" ht="13.5" customHeight="1">
      <c r="B76" s="10">
        <v>2</v>
      </c>
      <c r="C76" s="10">
        <f>16+4+14</f>
        <v>34</v>
      </c>
      <c r="D76" s="10">
        <f>C76-14</f>
        <v>20</v>
      </c>
      <c r="E76" s="10">
        <v>16</v>
      </c>
      <c r="F76" s="10"/>
      <c r="G76" s="10">
        <v>16</v>
      </c>
      <c r="H76" s="10">
        <v>4</v>
      </c>
      <c r="I76" s="54"/>
    </row>
    <row r="77" spans="2:9" s="1" customFormat="1" ht="12" customHeight="1">
      <c r="B77" s="10">
        <v>3</v>
      </c>
      <c r="C77" s="10">
        <f>10+1+4</f>
        <v>15</v>
      </c>
      <c r="D77" s="10">
        <f>C77-4</f>
        <v>11</v>
      </c>
      <c r="E77" s="10">
        <v>10</v>
      </c>
      <c r="F77" s="10"/>
      <c r="G77" s="10">
        <v>10</v>
      </c>
      <c r="H77" s="10">
        <v>1</v>
      </c>
      <c r="I77" s="55"/>
    </row>
    <row r="78" spans="2:9" ht="12" customHeight="1">
      <c r="B78" s="14"/>
      <c r="C78" s="14"/>
      <c r="D78" s="14"/>
      <c r="E78" s="14"/>
      <c r="F78" s="14"/>
      <c r="G78" s="14"/>
      <c r="H78" s="14"/>
      <c r="I78" s="18"/>
    </row>
    <row r="79" spans="2:8" ht="15">
      <c r="B79" s="56" t="s">
        <v>61</v>
      </c>
      <c r="C79" s="57"/>
      <c r="D79" s="57"/>
      <c r="E79" s="57"/>
      <c r="F79" s="6"/>
      <c r="G79" s="6"/>
      <c r="H79" s="6"/>
    </row>
    <row r="80" spans="2:5" ht="12" customHeight="1">
      <c r="B80" s="7"/>
      <c r="C80" s="7"/>
      <c r="D80" s="7"/>
      <c r="E80" s="7"/>
    </row>
    <row r="81" spans="2:5" ht="15">
      <c r="B81" s="20" t="s">
        <v>62</v>
      </c>
      <c r="C81" s="20"/>
      <c r="D81" s="20"/>
      <c r="E81" s="20"/>
    </row>
    <row r="82" spans="2:9" s="1" customFormat="1" ht="13.5" customHeight="1">
      <c r="B82" s="8" t="s">
        <v>29</v>
      </c>
      <c r="C82" s="8" t="s">
        <v>30</v>
      </c>
      <c r="D82" s="8" t="s">
        <v>31</v>
      </c>
      <c r="E82" s="8" t="s">
        <v>32</v>
      </c>
      <c r="F82" s="9" t="s">
        <v>33</v>
      </c>
      <c r="G82" s="8" t="s">
        <v>34</v>
      </c>
      <c r="H82" s="8" t="s">
        <v>35</v>
      </c>
      <c r="I82" s="8" t="s">
        <v>36</v>
      </c>
    </row>
    <row r="83" spans="2:9" s="1" customFormat="1" ht="13.5" customHeight="1">
      <c r="B83" s="10">
        <v>1</v>
      </c>
      <c r="C83" s="10">
        <f>46+6+13</f>
        <v>65</v>
      </c>
      <c r="D83" s="10">
        <f>C83-13</f>
        <v>52</v>
      </c>
      <c r="E83" s="10">
        <v>46</v>
      </c>
      <c r="F83" s="10"/>
      <c r="G83" s="10">
        <v>46</v>
      </c>
      <c r="H83" s="10">
        <v>6</v>
      </c>
      <c r="I83" s="53">
        <v>32</v>
      </c>
    </row>
    <row r="84" spans="2:9" s="1" customFormat="1" ht="13.5" customHeight="1">
      <c r="B84" s="10">
        <v>2</v>
      </c>
      <c r="C84" s="10">
        <f>15+3+10</f>
        <v>28</v>
      </c>
      <c r="D84" s="10">
        <f>C84-10</f>
        <v>18</v>
      </c>
      <c r="E84" s="10">
        <v>15</v>
      </c>
      <c r="F84" s="10"/>
      <c r="G84" s="10">
        <v>15</v>
      </c>
      <c r="H84" s="10">
        <v>3</v>
      </c>
      <c r="I84" s="54"/>
    </row>
    <row r="85" spans="2:9" s="1" customFormat="1" ht="13.5" customHeight="1">
      <c r="B85" s="10">
        <v>3</v>
      </c>
      <c r="C85" s="10">
        <v>1</v>
      </c>
      <c r="D85" s="10">
        <v>0</v>
      </c>
      <c r="E85" s="10">
        <v>0</v>
      </c>
      <c r="F85" s="10"/>
      <c r="G85" s="10">
        <v>0</v>
      </c>
      <c r="H85" s="10">
        <v>1</v>
      </c>
      <c r="I85" s="55"/>
    </row>
    <row r="86" spans="2:5" ht="13.5" customHeight="1">
      <c r="B86" s="20" t="s">
        <v>63</v>
      </c>
      <c r="C86" s="20"/>
      <c r="D86" s="20"/>
      <c r="E86" s="20"/>
    </row>
    <row r="87" spans="2:9" s="1" customFormat="1" ht="13.5" customHeight="1">
      <c r="B87" s="8" t="s">
        <v>29</v>
      </c>
      <c r="C87" s="8" t="s">
        <v>30</v>
      </c>
      <c r="D87" s="8" t="s">
        <v>31</v>
      </c>
      <c r="E87" s="8" t="s">
        <v>32</v>
      </c>
      <c r="F87" s="9" t="s">
        <v>33</v>
      </c>
      <c r="G87" s="8" t="s">
        <v>34</v>
      </c>
      <c r="H87" s="8" t="s">
        <v>35</v>
      </c>
      <c r="I87" s="8" t="s">
        <v>36</v>
      </c>
    </row>
    <row r="88" spans="2:9" s="1" customFormat="1" ht="13.5" customHeight="1">
      <c r="B88" s="10">
        <v>1</v>
      </c>
      <c r="C88" s="10">
        <f>56+3+13</f>
        <v>72</v>
      </c>
      <c r="D88" s="10">
        <f>C88-13</f>
        <v>59</v>
      </c>
      <c r="E88" s="10">
        <v>56</v>
      </c>
      <c r="F88" s="10"/>
      <c r="G88" s="10">
        <v>56</v>
      </c>
      <c r="H88" s="10">
        <v>3</v>
      </c>
      <c r="I88" s="53">
        <v>86</v>
      </c>
    </row>
    <row r="89" spans="2:9" s="1" customFormat="1" ht="13.5" customHeight="1">
      <c r="B89" s="10">
        <v>2</v>
      </c>
      <c r="C89" s="10">
        <f>27+8+13</f>
        <v>48</v>
      </c>
      <c r="D89" s="10">
        <f>C89-13</f>
        <v>35</v>
      </c>
      <c r="E89" s="10">
        <v>27</v>
      </c>
      <c r="F89" s="10"/>
      <c r="G89" s="10">
        <v>27</v>
      </c>
      <c r="H89" s="10">
        <v>8</v>
      </c>
      <c r="I89" s="54"/>
    </row>
    <row r="90" spans="2:9" s="1" customFormat="1" ht="13.5" customHeight="1">
      <c r="B90" s="10">
        <v>3</v>
      </c>
      <c r="C90" s="10">
        <f>12+2+1</f>
        <v>15</v>
      </c>
      <c r="D90" s="10">
        <f>C90-1</f>
        <v>14</v>
      </c>
      <c r="E90" s="10">
        <v>12</v>
      </c>
      <c r="F90" s="10"/>
      <c r="G90" s="10">
        <v>12</v>
      </c>
      <c r="H90" s="10">
        <v>2</v>
      </c>
      <c r="I90" s="55"/>
    </row>
    <row r="91" spans="2:9" ht="13.5" customHeight="1">
      <c r="B91" s="14"/>
      <c r="C91" s="14"/>
      <c r="D91" s="14"/>
      <c r="E91" s="14"/>
      <c r="F91" s="14"/>
      <c r="G91" s="14"/>
      <c r="H91" s="14"/>
      <c r="I91" s="15"/>
    </row>
    <row r="92" spans="2:9" ht="18" customHeight="1">
      <c r="B92" s="92" t="s">
        <v>37</v>
      </c>
      <c r="C92" s="92"/>
      <c r="D92" s="92"/>
      <c r="E92" s="92"/>
      <c r="F92" s="92"/>
      <c r="G92" s="92"/>
      <c r="H92" s="92"/>
      <c r="I92" s="92"/>
    </row>
    <row r="93" spans="2:9" ht="9.75" customHeight="1">
      <c r="B93" s="21"/>
      <c r="C93" s="21"/>
      <c r="D93" s="21"/>
      <c r="E93" s="21"/>
      <c r="F93" s="21"/>
      <c r="G93" s="21"/>
      <c r="H93" s="21"/>
      <c r="I93" s="21"/>
    </row>
    <row r="94" spans="2:8" ht="13.5" customHeight="1">
      <c r="B94" s="56" t="s">
        <v>64</v>
      </c>
      <c r="C94" s="57"/>
      <c r="D94" s="57"/>
      <c r="E94" s="57"/>
      <c r="F94" s="6"/>
      <c r="G94" s="6"/>
      <c r="H94" s="6"/>
    </row>
    <row r="95" spans="2:5" ht="13.5" customHeight="1">
      <c r="B95" s="7"/>
      <c r="C95" s="7"/>
      <c r="D95" s="7"/>
      <c r="E95" s="7"/>
    </row>
    <row r="96" spans="2:6" ht="15">
      <c r="B96" s="22" t="s">
        <v>65</v>
      </c>
      <c r="C96" s="22"/>
      <c r="D96" s="22"/>
      <c r="E96" s="22"/>
      <c r="F96" s="23"/>
    </row>
    <row r="97" spans="2:9" s="1" customFormat="1" ht="15">
      <c r="B97" s="8" t="s">
        <v>29</v>
      </c>
      <c r="C97" s="8" t="s">
        <v>30</v>
      </c>
      <c r="D97" s="8" t="s">
        <v>31</v>
      </c>
      <c r="E97" s="8" t="s">
        <v>32</v>
      </c>
      <c r="F97" s="9" t="s">
        <v>33</v>
      </c>
      <c r="G97" s="8" t="s">
        <v>34</v>
      </c>
      <c r="H97" s="8" t="s">
        <v>35</v>
      </c>
      <c r="I97" s="8" t="s">
        <v>36</v>
      </c>
    </row>
    <row r="98" spans="2:9" s="1" customFormat="1" ht="15">
      <c r="B98" s="10">
        <v>1</v>
      </c>
      <c r="C98" s="10">
        <f>8+4</f>
        <v>12</v>
      </c>
      <c r="D98" s="10">
        <f>C98-4</f>
        <v>8</v>
      </c>
      <c r="E98" s="10">
        <v>8</v>
      </c>
      <c r="F98" s="10"/>
      <c r="G98" s="10">
        <v>8</v>
      </c>
      <c r="H98" s="10">
        <v>0</v>
      </c>
      <c r="I98" s="53">
        <v>10</v>
      </c>
    </row>
    <row r="99" spans="2:9" s="1" customFormat="1" ht="15">
      <c r="B99" s="10">
        <v>2</v>
      </c>
      <c r="C99" s="10">
        <f>2+2</f>
        <v>4</v>
      </c>
      <c r="D99" s="10">
        <f>C99-2</f>
        <v>2</v>
      </c>
      <c r="E99" s="10">
        <v>2</v>
      </c>
      <c r="F99" s="10"/>
      <c r="G99" s="10">
        <v>2</v>
      </c>
      <c r="H99" s="10">
        <v>0</v>
      </c>
      <c r="I99" s="55"/>
    </row>
    <row r="100" spans="2:9" ht="15">
      <c r="B100" s="14"/>
      <c r="C100" s="14"/>
      <c r="D100" s="14"/>
      <c r="E100" s="14"/>
      <c r="F100" s="14"/>
      <c r="G100" s="14"/>
      <c r="H100" s="14"/>
      <c r="I100" s="15"/>
    </row>
    <row r="101" spans="2:6" ht="15">
      <c r="B101" s="22" t="s">
        <v>66</v>
      </c>
      <c r="C101" s="22"/>
      <c r="D101" s="22"/>
      <c r="E101" s="22"/>
      <c r="F101" s="23"/>
    </row>
    <row r="102" spans="2:9" s="1" customFormat="1" ht="15">
      <c r="B102" s="8" t="s">
        <v>29</v>
      </c>
      <c r="C102" s="8" t="s">
        <v>30</v>
      </c>
      <c r="D102" s="8" t="s">
        <v>31</v>
      </c>
      <c r="E102" s="8" t="s">
        <v>32</v>
      </c>
      <c r="F102" s="9" t="s">
        <v>33</v>
      </c>
      <c r="G102" s="8" t="s">
        <v>34</v>
      </c>
      <c r="H102" s="8" t="s">
        <v>35</v>
      </c>
      <c r="I102" s="8" t="s">
        <v>36</v>
      </c>
    </row>
    <row r="103" spans="2:9" s="1" customFormat="1" ht="15">
      <c r="B103" s="10">
        <v>1</v>
      </c>
      <c r="C103" s="10">
        <f>23+19+4</f>
        <v>46</v>
      </c>
      <c r="D103" s="10">
        <f>C103-4</f>
        <v>42</v>
      </c>
      <c r="E103" s="10">
        <v>23</v>
      </c>
      <c r="F103" s="10"/>
      <c r="G103" s="10">
        <v>23</v>
      </c>
      <c r="H103" s="10">
        <v>19</v>
      </c>
      <c r="I103" s="53">
        <v>30</v>
      </c>
    </row>
    <row r="104" spans="2:9" s="1" customFormat="1" ht="15">
      <c r="B104" s="10">
        <v>2</v>
      </c>
      <c r="C104" s="10">
        <f>7+19+5</f>
        <v>31</v>
      </c>
      <c r="D104" s="10">
        <f>C104-5</f>
        <v>26</v>
      </c>
      <c r="E104" s="10">
        <v>7</v>
      </c>
      <c r="F104" s="10"/>
      <c r="G104" s="10">
        <v>7</v>
      </c>
      <c r="H104" s="10">
        <v>19</v>
      </c>
      <c r="I104" s="55"/>
    </row>
    <row r="105" spans="2:9" s="1" customFormat="1" ht="15">
      <c r="B105" s="12"/>
      <c r="C105" s="12"/>
      <c r="D105" s="12"/>
      <c r="E105" s="12"/>
      <c r="F105" s="12"/>
      <c r="G105" s="12"/>
      <c r="H105" s="12"/>
      <c r="I105" s="15"/>
    </row>
    <row r="106" spans="3:4" s="1" customFormat="1" ht="15">
      <c r="C106" s="24" t="s">
        <v>38</v>
      </c>
      <c r="D106" s="1" t="s">
        <v>43</v>
      </c>
    </row>
    <row r="107" s="1" customFormat="1" ht="15">
      <c r="C107" s="24"/>
    </row>
    <row r="108" spans="3:6" s="1" customFormat="1" ht="15">
      <c r="C108" s="25" t="s">
        <v>39</v>
      </c>
      <c r="D108" s="1" t="s">
        <v>42</v>
      </c>
      <c r="E108" s="26"/>
      <c r="F108" s="26"/>
    </row>
    <row r="109" s="1" customFormat="1" ht="15"/>
  </sheetData>
  <sheetProtection/>
  <mergeCells count="23">
    <mergeCell ref="B1:I1"/>
    <mergeCell ref="B2:I2"/>
    <mergeCell ref="B4:E4"/>
    <mergeCell ref="B6:E6"/>
    <mergeCell ref="I8:I10"/>
    <mergeCell ref="I13:I15"/>
    <mergeCell ref="I83:I85"/>
    <mergeCell ref="I19:I21"/>
    <mergeCell ref="I24:I26"/>
    <mergeCell ref="I32:I34"/>
    <mergeCell ref="I37:I39"/>
    <mergeCell ref="I43:I45"/>
    <mergeCell ref="I48:I50"/>
    <mergeCell ref="I88:I90"/>
    <mergeCell ref="B92:I92"/>
    <mergeCell ref="B94:E94"/>
    <mergeCell ref="I98:I99"/>
    <mergeCell ref="I103:I104"/>
    <mergeCell ref="I54:I56"/>
    <mergeCell ref="I62:I64"/>
    <mergeCell ref="I70:I72"/>
    <mergeCell ref="I75:I77"/>
    <mergeCell ref="B79:E79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H5" sqref="H5:J5"/>
    </sheetView>
  </sheetViews>
  <sheetFormatPr defaultColWidth="9.140625" defaultRowHeight="15"/>
  <cols>
    <col min="1" max="1" width="55.57421875" style="1" bestFit="1" customWidth="1"/>
    <col min="2" max="3" width="10.00390625" style="1" customWidth="1"/>
    <col min="4" max="4" width="9.00390625" style="1" customWidth="1"/>
    <col min="5" max="6" width="10.28125" style="1" customWidth="1"/>
    <col min="7" max="7" width="9.140625" style="1" customWidth="1"/>
    <col min="8" max="16384" width="9.140625" style="1" customWidth="1"/>
  </cols>
  <sheetData>
    <row r="1" spans="1:7" s="27" customFormat="1" ht="19.5" customHeight="1">
      <c r="A1" s="62" t="s">
        <v>70</v>
      </c>
      <c r="B1" s="62"/>
      <c r="C1" s="62"/>
      <c r="D1" s="62"/>
      <c r="E1" s="62"/>
      <c r="F1" s="62"/>
      <c r="G1" s="62"/>
    </row>
    <row r="2" spans="1:7" ht="19.5" customHeight="1" thickBot="1">
      <c r="A2" s="28"/>
      <c r="B2" s="28"/>
      <c r="C2" s="28"/>
      <c r="D2" s="28"/>
      <c r="E2" s="28"/>
      <c r="F2" s="28"/>
      <c r="G2" s="28"/>
    </row>
    <row r="3" spans="1:10" ht="15" customHeight="1" thickBot="1">
      <c r="A3" s="29"/>
      <c r="B3" s="63" t="s">
        <v>0</v>
      </c>
      <c r="C3" s="64"/>
      <c r="D3" s="65"/>
      <c r="E3" s="63" t="s">
        <v>1</v>
      </c>
      <c r="F3" s="64"/>
      <c r="G3" s="65"/>
      <c r="H3" s="63" t="s">
        <v>40</v>
      </c>
      <c r="I3" s="64"/>
      <c r="J3" s="65"/>
    </row>
    <row r="4" spans="1:10" ht="15" customHeight="1">
      <c r="A4" s="30" t="s">
        <v>2</v>
      </c>
      <c r="B4" s="66">
        <v>23</v>
      </c>
      <c r="C4" s="67"/>
      <c r="D4" s="68"/>
      <c r="E4" s="66">
        <v>11</v>
      </c>
      <c r="F4" s="67"/>
      <c r="G4" s="68"/>
      <c r="H4" s="66">
        <v>1</v>
      </c>
      <c r="I4" s="67"/>
      <c r="J4" s="68"/>
    </row>
    <row r="5" spans="1:10" ht="15" customHeight="1">
      <c r="A5" s="31" t="s">
        <v>3</v>
      </c>
      <c r="B5" s="72">
        <v>20</v>
      </c>
      <c r="C5" s="73"/>
      <c r="D5" s="74"/>
      <c r="E5" s="72">
        <v>7</v>
      </c>
      <c r="F5" s="73"/>
      <c r="G5" s="74"/>
      <c r="H5" s="72">
        <v>1</v>
      </c>
      <c r="I5" s="73"/>
      <c r="J5" s="74"/>
    </row>
    <row r="6" spans="1:10" ht="15" customHeight="1">
      <c r="A6" s="31" t="s">
        <v>4</v>
      </c>
      <c r="B6" s="35" t="s">
        <v>5</v>
      </c>
      <c r="C6" s="51" t="s">
        <v>6</v>
      </c>
      <c r="D6" s="52" t="s">
        <v>44</v>
      </c>
      <c r="E6" s="35" t="s">
        <v>5</v>
      </c>
      <c r="F6" s="51" t="s">
        <v>6</v>
      </c>
      <c r="G6" s="52" t="s">
        <v>44</v>
      </c>
      <c r="H6" s="35" t="s">
        <v>5</v>
      </c>
      <c r="I6" s="51" t="s">
        <v>6</v>
      </c>
      <c r="J6" s="52" t="s">
        <v>44</v>
      </c>
    </row>
    <row r="7" spans="1:10" ht="15" customHeight="1">
      <c r="A7" s="31" t="s">
        <v>7</v>
      </c>
      <c r="B7" s="32">
        <v>50</v>
      </c>
      <c r="C7" s="33">
        <v>50</v>
      </c>
      <c r="D7" s="34">
        <v>50</v>
      </c>
      <c r="E7" s="32">
        <v>50</v>
      </c>
      <c r="F7" s="33">
        <v>50</v>
      </c>
      <c r="G7" s="34">
        <v>50</v>
      </c>
      <c r="H7" s="32">
        <v>50</v>
      </c>
      <c r="I7" s="33">
        <v>50</v>
      </c>
      <c r="J7" s="34">
        <v>50</v>
      </c>
    </row>
    <row r="8" spans="1:10" ht="15" customHeight="1">
      <c r="A8" s="31" t="s">
        <v>8</v>
      </c>
      <c r="B8" s="32">
        <v>38</v>
      </c>
      <c r="C8" s="33">
        <v>45</v>
      </c>
      <c r="D8" s="34">
        <v>50</v>
      </c>
      <c r="E8" s="35">
        <v>39</v>
      </c>
      <c r="F8" s="36">
        <v>46.5</v>
      </c>
      <c r="G8" s="34">
        <v>50</v>
      </c>
      <c r="H8" s="35">
        <v>11</v>
      </c>
      <c r="I8" s="33">
        <v>24</v>
      </c>
      <c r="J8" s="34">
        <v>30</v>
      </c>
    </row>
    <row r="9" spans="1:10" ht="15" customHeight="1">
      <c r="A9" s="31" t="s">
        <v>9</v>
      </c>
      <c r="B9" s="35">
        <v>-4</v>
      </c>
      <c r="C9" s="51">
        <v>0</v>
      </c>
      <c r="D9" s="52">
        <v>10</v>
      </c>
      <c r="E9" s="35">
        <v>-4</v>
      </c>
      <c r="F9" s="51">
        <v>0</v>
      </c>
      <c r="G9" s="52">
        <v>10</v>
      </c>
      <c r="H9" s="35">
        <v>-4</v>
      </c>
      <c r="I9" s="51">
        <v>0</v>
      </c>
      <c r="J9" s="52">
        <v>10</v>
      </c>
    </row>
    <row r="10" spans="1:10" ht="15" customHeight="1">
      <c r="A10" s="37" t="s">
        <v>10</v>
      </c>
      <c r="B10" s="38">
        <v>12.891304347826088</v>
      </c>
      <c r="C10" s="39">
        <v>27.23913043478261</v>
      </c>
      <c r="D10" s="40">
        <v>39.22727272727273</v>
      </c>
      <c r="E10" s="41">
        <v>9.136363636363637</v>
      </c>
      <c r="F10" s="39">
        <v>28.181818181818183</v>
      </c>
      <c r="G10" s="40">
        <v>19.818181818181817</v>
      </c>
      <c r="H10" s="38">
        <v>11</v>
      </c>
      <c r="I10" s="39">
        <v>24</v>
      </c>
      <c r="J10" s="40">
        <v>30</v>
      </c>
    </row>
    <row r="11" spans="1:10" ht="15" customHeight="1">
      <c r="A11" s="37" t="s">
        <v>11</v>
      </c>
      <c r="B11" s="38">
        <v>12.353450953988112</v>
      </c>
      <c r="C11" s="39">
        <v>11.411159264754632</v>
      </c>
      <c r="D11" s="40">
        <v>14.24439863813083</v>
      </c>
      <c r="E11" s="41">
        <v>11.646479977562688</v>
      </c>
      <c r="F11" s="39">
        <v>10.307262945199739</v>
      </c>
      <c r="G11" s="40">
        <v>14.584039731022164</v>
      </c>
      <c r="H11" s="38">
        <v>0</v>
      </c>
      <c r="I11" s="39">
        <v>0</v>
      </c>
      <c r="J11" s="40">
        <v>0</v>
      </c>
    </row>
    <row r="12" spans="1:10" ht="15" customHeight="1">
      <c r="A12" s="37" t="s">
        <v>12</v>
      </c>
      <c r="B12" s="89"/>
      <c r="C12" s="79"/>
      <c r="D12" s="90"/>
      <c r="E12" s="78"/>
      <c r="F12" s="79"/>
      <c r="G12" s="80"/>
      <c r="H12" s="78"/>
      <c r="I12" s="79"/>
      <c r="J12" s="80"/>
    </row>
    <row r="13" spans="1:10" ht="15" customHeight="1">
      <c r="A13" s="37" t="s">
        <v>13</v>
      </c>
      <c r="B13" s="38">
        <v>0.10000000000000009</v>
      </c>
      <c r="C13" s="42">
        <v>12.4</v>
      </c>
      <c r="D13" s="40">
        <v>18.7</v>
      </c>
      <c r="E13" s="38">
        <v>-2</v>
      </c>
      <c r="F13" s="42">
        <v>17.5</v>
      </c>
      <c r="G13" s="40">
        <v>6</v>
      </c>
      <c r="H13" s="38">
        <v>11</v>
      </c>
      <c r="I13" s="42">
        <v>24</v>
      </c>
      <c r="J13" s="40">
        <v>30</v>
      </c>
    </row>
    <row r="14" spans="1:10" ht="15" customHeight="1">
      <c r="A14" s="37" t="s">
        <v>14</v>
      </c>
      <c r="B14" s="38">
        <v>2.9000000000000004</v>
      </c>
      <c r="C14" s="42">
        <v>16.5</v>
      </c>
      <c r="D14" s="40">
        <v>30</v>
      </c>
      <c r="E14" s="38">
        <v>-0.5</v>
      </c>
      <c r="F14" s="42">
        <v>18.5</v>
      </c>
      <c r="G14" s="40">
        <v>6</v>
      </c>
      <c r="H14" s="38">
        <v>11</v>
      </c>
      <c r="I14" s="42">
        <v>24</v>
      </c>
      <c r="J14" s="40">
        <v>30</v>
      </c>
    </row>
    <row r="15" spans="1:10" ht="15" customHeight="1">
      <c r="A15" s="37" t="s">
        <v>15</v>
      </c>
      <c r="B15" s="38">
        <v>5.699999999999999</v>
      </c>
      <c r="C15" s="42">
        <v>19.7</v>
      </c>
      <c r="D15" s="40">
        <v>40</v>
      </c>
      <c r="E15" s="38">
        <v>1</v>
      </c>
      <c r="F15" s="42">
        <v>19</v>
      </c>
      <c r="G15" s="40">
        <v>8</v>
      </c>
      <c r="H15" s="38">
        <v>11</v>
      </c>
      <c r="I15" s="42">
        <v>24</v>
      </c>
      <c r="J15" s="40">
        <v>30</v>
      </c>
    </row>
    <row r="16" spans="1:10" ht="15" customHeight="1">
      <c r="A16" s="37" t="s">
        <v>16</v>
      </c>
      <c r="B16" s="38">
        <v>6.5</v>
      </c>
      <c r="C16" s="42">
        <v>25.200000000000003</v>
      </c>
      <c r="D16" s="40">
        <v>40</v>
      </c>
      <c r="E16" s="38">
        <v>5</v>
      </c>
      <c r="F16" s="42">
        <v>21.5</v>
      </c>
      <c r="G16" s="40">
        <v>18</v>
      </c>
      <c r="H16" s="38">
        <v>11</v>
      </c>
      <c r="I16" s="42">
        <v>24</v>
      </c>
      <c r="J16" s="40">
        <v>30</v>
      </c>
    </row>
    <row r="17" spans="1:10" ht="15" customHeight="1">
      <c r="A17" s="37" t="s">
        <v>17</v>
      </c>
      <c r="B17" s="38">
        <v>8</v>
      </c>
      <c r="C17" s="42">
        <v>28.5</v>
      </c>
      <c r="D17" s="40">
        <v>45</v>
      </c>
      <c r="E17" s="38">
        <v>6.5</v>
      </c>
      <c r="F17" s="42">
        <v>24.5</v>
      </c>
      <c r="G17" s="40">
        <v>20</v>
      </c>
      <c r="H17" s="38">
        <v>11</v>
      </c>
      <c r="I17" s="42">
        <v>24</v>
      </c>
      <c r="J17" s="40">
        <v>30</v>
      </c>
    </row>
    <row r="18" spans="1:10" ht="15" customHeight="1">
      <c r="A18" s="37" t="s">
        <v>18</v>
      </c>
      <c r="B18" s="38">
        <v>11.899999999999999</v>
      </c>
      <c r="C18" s="42">
        <v>31.6</v>
      </c>
      <c r="D18" s="40">
        <v>50</v>
      </c>
      <c r="E18" s="38">
        <v>8.5</v>
      </c>
      <c r="F18" s="42">
        <v>30.5</v>
      </c>
      <c r="G18" s="40">
        <v>20</v>
      </c>
      <c r="H18" s="38">
        <v>11</v>
      </c>
      <c r="I18" s="42">
        <v>24</v>
      </c>
      <c r="J18" s="40">
        <v>30</v>
      </c>
    </row>
    <row r="19" spans="1:10" ht="15" customHeight="1">
      <c r="A19" s="37" t="s">
        <v>19</v>
      </c>
      <c r="B19" s="38">
        <v>16.7</v>
      </c>
      <c r="C19" s="42">
        <v>33.5</v>
      </c>
      <c r="D19" s="40">
        <v>50</v>
      </c>
      <c r="E19" s="38">
        <v>9.5</v>
      </c>
      <c r="F19" s="42">
        <v>33</v>
      </c>
      <c r="G19" s="40">
        <v>20</v>
      </c>
      <c r="H19" s="38">
        <v>11</v>
      </c>
      <c r="I19" s="42">
        <v>24</v>
      </c>
      <c r="J19" s="40">
        <v>30</v>
      </c>
    </row>
    <row r="20" spans="1:10" ht="15" customHeight="1">
      <c r="A20" s="37" t="s">
        <v>20</v>
      </c>
      <c r="B20" s="38">
        <v>24.400000000000016</v>
      </c>
      <c r="C20" s="42">
        <v>37.7</v>
      </c>
      <c r="D20" s="40">
        <v>50</v>
      </c>
      <c r="E20" s="38">
        <v>18</v>
      </c>
      <c r="F20" s="42">
        <v>40.5</v>
      </c>
      <c r="G20" s="40">
        <v>30</v>
      </c>
      <c r="H20" s="38">
        <v>11</v>
      </c>
      <c r="I20" s="42">
        <v>24</v>
      </c>
      <c r="J20" s="40">
        <v>30</v>
      </c>
    </row>
    <row r="21" spans="1:10" ht="15" customHeight="1" thickBot="1">
      <c r="A21" s="43" t="s">
        <v>21</v>
      </c>
      <c r="B21" s="44">
        <v>33</v>
      </c>
      <c r="C21" s="45">
        <v>43.2</v>
      </c>
      <c r="D21" s="46">
        <v>50</v>
      </c>
      <c r="E21" s="44">
        <v>18</v>
      </c>
      <c r="F21" s="45">
        <v>41.5</v>
      </c>
      <c r="G21" s="46">
        <v>40</v>
      </c>
      <c r="H21" s="44">
        <v>11</v>
      </c>
      <c r="I21" s="45">
        <v>24</v>
      </c>
      <c r="J21" s="46">
        <v>30</v>
      </c>
    </row>
    <row r="22" spans="1:10" ht="15" customHeight="1">
      <c r="A22" s="47" t="s">
        <v>22</v>
      </c>
      <c r="B22" s="75">
        <v>42529</v>
      </c>
      <c r="C22" s="76"/>
      <c r="D22" s="77"/>
      <c r="E22" s="75">
        <v>42592</v>
      </c>
      <c r="F22" s="76"/>
      <c r="G22" s="77"/>
      <c r="H22" s="75">
        <v>42619</v>
      </c>
      <c r="I22" s="76"/>
      <c r="J22" s="77"/>
    </row>
    <row r="23" spans="1:10" ht="15" customHeight="1" thickBot="1">
      <c r="A23" s="48" t="s">
        <v>23</v>
      </c>
      <c r="B23" s="69">
        <v>42536</v>
      </c>
      <c r="C23" s="70"/>
      <c r="D23" s="71"/>
      <c r="E23" s="69">
        <v>42597</v>
      </c>
      <c r="F23" s="70"/>
      <c r="G23" s="71"/>
      <c r="H23" s="69">
        <v>42627</v>
      </c>
      <c r="I23" s="70"/>
      <c r="J23" s="71"/>
    </row>
    <row r="24" spans="1:10" ht="15" customHeight="1">
      <c r="A24" s="48" t="s">
        <v>24</v>
      </c>
      <c r="B24" s="66" t="s">
        <v>25</v>
      </c>
      <c r="C24" s="81"/>
      <c r="D24" s="82"/>
      <c r="E24" s="82"/>
      <c r="F24" s="82"/>
      <c r="G24" s="82"/>
      <c r="H24" s="82"/>
      <c r="I24" s="83"/>
      <c r="J24" s="68"/>
    </row>
    <row r="25" spans="1:10" ht="15" customHeight="1" thickBot="1">
      <c r="A25" s="49" t="s">
        <v>26</v>
      </c>
      <c r="B25" s="84">
        <v>42661</v>
      </c>
      <c r="C25" s="85"/>
      <c r="D25" s="86"/>
      <c r="E25" s="86"/>
      <c r="F25" s="86"/>
      <c r="G25" s="86"/>
      <c r="H25" s="86"/>
      <c r="I25" s="87"/>
      <c r="J25" s="88"/>
    </row>
    <row r="26" spans="1:7" ht="15" customHeight="1">
      <c r="A26" s="28"/>
      <c r="B26" s="28"/>
      <c r="C26" s="28"/>
      <c r="D26" s="28"/>
      <c r="E26" s="28"/>
      <c r="F26" s="28"/>
      <c r="G26" s="28"/>
    </row>
    <row r="27" spans="1:7" ht="15" customHeight="1">
      <c r="A27" s="50" t="s">
        <v>27</v>
      </c>
      <c r="B27" s="28"/>
      <c r="C27" s="28"/>
      <c r="D27" s="28"/>
      <c r="E27" s="28"/>
      <c r="F27" s="28"/>
      <c r="G27" s="28"/>
    </row>
    <row r="28" spans="1:7" ht="15" customHeight="1">
      <c r="A28" s="28" t="s">
        <v>67</v>
      </c>
      <c r="B28" s="28"/>
      <c r="C28" s="28"/>
      <c r="D28" s="28"/>
      <c r="E28" s="28"/>
      <c r="F28" s="28"/>
      <c r="G28" s="28"/>
    </row>
    <row r="29" spans="1:7" ht="15" customHeight="1">
      <c r="A29" s="28" t="s">
        <v>68</v>
      </c>
      <c r="B29" s="28"/>
      <c r="C29" s="28"/>
      <c r="D29" s="28"/>
      <c r="E29" s="28"/>
      <c r="F29" s="28"/>
      <c r="G29" s="28"/>
    </row>
    <row r="30" ht="15">
      <c r="A30" s="1" t="s">
        <v>69</v>
      </c>
    </row>
  </sheetData>
  <sheetProtection/>
  <mergeCells count="21">
    <mergeCell ref="B12:D12"/>
    <mergeCell ref="E12:G12"/>
    <mergeCell ref="B24:J24"/>
    <mergeCell ref="E22:G22"/>
    <mergeCell ref="B25:J25"/>
    <mergeCell ref="H3:J3"/>
    <mergeCell ref="H4:J4"/>
    <mergeCell ref="H5:J5"/>
    <mergeCell ref="H12:J12"/>
    <mergeCell ref="H22:J22"/>
    <mergeCell ref="H23:J23"/>
    <mergeCell ref="A1:G1"/>
    <mergeCell ref="B3:D3"/>
    <mergeCell ref="E3:G3"/>
    <mergeCell ref="B4:D4"/>
    <mergeCell ref="E4:G4"/>
    <mergeCell ref="E23:G23"/>
    <mergeCell ref="E5:G5"/>
    <mergeCell ref="B22:D22"/>
    <mergeCell ref="B5:D5"/>
    <mergeCell ref="B23:D2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VSPJ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vspj</dc:creator>
  <cp:keywords/>
  <dc:description/>
  <cp:lastModifiedBy>Milena Vlčková</cp:lastModifiedBy>
  <cp:lastPrinted>2016-12-06T14:14:43Z</cp:lastPrinted>
  <dcterms:created xsi:type="dcterms:W3CDTF">2009-10-20T12:19:59Z</dcterms:created>
  <dcterms:modified xsi:type="dcterms:W3CDTF">2016-12-07T12:14:51Z</dcterms:modified>
  <cp:category/>
  <cp:version/>
  <cp:contentType/>
  <cp:contentStatus/>
</cp:coreProperties>
</file>