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105" windowWidth="19035" windowHeight="8310" tabRatio="823" activeTab="10"/>
  </bookViews>
  <sheets>
    <sheet name="1" sheetId="1" r:id="rId1"/>
    <sheet name="2" sheetId="2" r:id="rId2"/>
    <sheet name="2.a" sheetId="25" r:id="rId3"/>
    <sheet name="2.b" sheetId="24" r:id="rId4"/>
    <sheet name="3" sheetId="3" r:id="rId5"/>
    <sheet name="4" sheetId="4" r:id="rId6"/>
    <sheet name="5 " sheetId="5" r:id="rId7"/>
    <sheet name="5.a" sheetId="6" r:id="rId8"/>
    <sheet name="5.b" sheetId="7" r:id="rId9"/>
    <sheet name="5.c" sheetId="8" r:id="rId10"/>
    <sheet name="5.d" sheetId="9" r:id="rId11"/>
    <sheet name="6" sheetId="10" r:id="rId12"/>
    <sheet name="7" sheetId="11" r:id="rId13"/>
    <sheet name="8" sheetId="12" r:id="rId14"/>
    <sheet name="9" sheetId="13" r:id="rId15"/>
    <sheet name="10" sheetId="14" r:id="rId16"/>
    <sheet name="11" sheetId="15" r:id="rId17"/>
    <sheet name="11.a" sheetId="16" r:id="rId18"/>
    <sheet name="11.b" sheetId="17" r:id="rId19"/>
    <sheet name="11.c" sheetId="18" r:id="rId20"/>
    <sheet name="11.d" sheetId="19" r:id="rId21"/>
    <sheet name="11.e" sheetId="20" r:id="rId22"/>
    <sheet name="11.f" sheetId="21" r:id="rId23"/>
    <sheet name="11.g" sheetId="22" r:id="rId24"/>
  </sheets>
  <definedNames>
    <definedName name="_xlnm._FilterDatabase" localSheetId="6" hidden="1">'5 '!$A$1:$I$35</definedName>
    <definedName name="_xlnm.Print_Titles" localSheetId="0">'1'!$5:$5</definedName>
    <definedName name="_xlnm.Print_Titles" localSheetId="6">'5 '!$3:$5</definedName>
    <definedName name="_xlnm.Print_Area" localSheetId="0">'1'!$A$1:$E$147</definedName>
    <definedName name="_xlnm.Print_Area" localSheetId="18">'11.b'!$A$1:$C$26</definedName>
    <definedName name="_xlnm.Print_Area" localSheetId="1">'2'!$A$1:$E$99</definedName>
    <definedName name="_xlnm.Print_Area" localSheetId="4">'3'!$A$1:$D$9</definedName>
    <definedName name="_xlnm.Print_Area" localSheetId="11">'6'!$A$1:$F$30</definedName>
    <definedName name="_xlnm.Print_Area" localSheetId="13">'8'!$A$1:$Z$38</definedName>
    <definedName name="Z_2AF6EA2A_E5C5_45EB_B6C4_875AD1E4E056_.wvu.FilterData" localSheetId="6" hidden="1">'5 '!$A$1:$I$35</definedName>
    <definedName name="Z_2AF6EA2A_E5C5_45EB_B6C4_875AD1E4E056_.wvu.PrintArea" localSheetId="0" hidden="1">'1'!$A$1:$E$147</definedName>
    <definedName name="Z_2AF6EA2A_E5C5_45EB_B6C4_875AD1E4E056_.wvu.PrintArea" localSheetId="18" hidden="1">'11.b'!$A$1:$C$26</definedName>
    <definedName name="Z_2AF6EA2A_E5C5_45EB_B6C4_875AD1E4E056_.wvu.PrintArea" localSheetId="1" hidden="1">'2'!$A$1:$E$99</definedName>
    <definedName name="Z_2AF6EA2A_E5C5_45EB_B6C4_875AD1E4E056_.wvu.PrintArea" localSheetId="4" hidden="1">'3'!$A$1:$D$9</definedName>
    <definedName name="Z_2AF6EA2A_E5C5_45EB_B6C4_875AD1E4E056_.wvu.PrintArea" localSheetId="11" hidden="1">'6'!$A$1:$F$30</definedName>
    <definedName name="Z_2AF6EA2A_E5C5_45EB_B6C4_875AD1E4E056_.wvu.PrintArea" localSheetId="13" hidden="1">'8'!$A$1:$Z$38</definedName>
    <definedName name="Z_2AF6EA2A_E5C5_45EB_B6C4_875AD1E4E056_.wvu.PrintTitles" localSheetId="0" hidden="1">'1'!$5:$5</definedName>
    <definedName name="Z_2AF6EA2A_E5C5_45EB_B6C4_875AD1E4E056_.wvu.PrintTitles" localSheetId="6" hidden="1">'5 '!$3:$5</definedName>
  </definedNames>
  <calcPr calcId="145621"/>
  <customWorkbookViews>
    <customWorkbookView name="Uldrichová Marie – osobní zobrazení" guid="{2AF6EA2A-E5C5-45EB-B6C4-875AD1E4E056}" mergeInterval="0" personalView="1" maximized="1" windowWidth="1676" windowHeight="755" tabRatio="823" activeSheetId="10"/>
  </customWorkbookViews>
</workbook>
</file>

<file path=xl/calcChain.xml><?xml version="1.0" encoding="utf-8"?>
<calcChain xmlns="http://schemas.openxmlformats.org/spreadsheetml/2006/main">
  <c r="F18" i="11" l="1"/>
  <c r="F17" i="11"/>
  <c r="R23" i="9" l="1"/>
  <c r="I24" i="9" l="1"/>
  <c r="I23" i="9" s="1"/>
  <c r="J24" i="9"/>
  <c r="J23" i="9" s="1"/>
  <c r="H24" i="9"/>
  <c r="H23" i="9" s="1"/>
  <c r="G24" i="9"/>
  <c r="G23" i="9" s="1"/>
  <c r="K25" i="9"/>
  <c r="K24" i="9" s="1"/>
  <c r="O28" i="9"/>
  <c r="O27" i="9" s="1"/>
  <c r="O26" i="9" s="1"/>
  <c r="N28" i="9"/>
  <c r="N27" i="9" s="1"/>
  <c r="N26" i="9" s="1"/>
  <c r="H28" i="9"/>
  <c r="H27" i="9" s="1"/>
  <c r="H26" i="9" s="1"/>
  <c r="G28" i="9"/>
  <c r="G27" i="9" s="1"/>
  <c r="G26" i="9" s="1"/>
  <c r="L29" i="9"/>
  <c r="L28" i="9" s="1"/>
  <c r="L27" i="9" s="1"/>
  <c r="L26" i="9" s="1"/>
  <c r="K29" i="9"/>
  <c r="K28" i="9" s="1"/>
  <c r="K27" i="9" s="1"/>
  <c r="K26" i="9" s="1"/>
  <c r="N8" i="9"/>
  <c r="N7" i="9" s="1"/>
  <c r="H8" i="9"/>
  <c r="H7" i="9" s="1"/>
  <c r="G8" i="9"/>
  <c r="G7" i="9" s="1"/>
  <c r="K23" i="9" l="1"/>
  <c r="S29" i="9"/>
  <c r="S28" i="9" s="1"/>
  <c r="S27" i="9" s="1"/>
  <c r="S26" i="9" s="1"/>
  <c r="N13" i="12"/>
  <c r="R13" i="12"/>
  <c r="M8" i="8" l="1"/>
  <c r="L8" i="8"/>
  <c r="J8" i="8" l="1"/>
  <c r="I8" i="8"/>
  <c r="H8" i="8"/>
  <c r="G8" i="8"/>
  <c r="F8" i="8"/>
  <c r="N7" i="8"/>
  <c r="N6" i="8"/>
  <c r="N8" i="8" l="1"/>
  <c r="F20" i="10"/>
  <c r="F19" i="10"/>
  <c r="D10" i="11" l="1"/>
  <c r="E10" i="11"/>
  <c r="C10" i="11"/>
  <c r="H19" i="13" l="1"/>
  <c r="H24" i="13"/>
  <c r="E24" i="13"/>
  <c r="D19" i="13"/>
  <c r="D15" i="13"/>
  <c r="C5" i="21"/>
  <c r="C9" i="21" s="1"/>
  <c r="E12" i="25" l="1"/>
  <c r="E84" i="2"/>
  <c r="D84" i="2"/>
  <c r="E80" i="2"/>
  <c r="D80" i="2"/>
  <c r="E72" i="2"/>
  <c r="D72" i="2"/>
  <c r="E64" i="2"/>
  <c r="D64" i="2"/>
  <c r="E59" i="2"/>
  <c r="D59" i="2"/>
  <c r="E54" i="2"/>
  <c r="D54" i="2"/>
  <c r="E50" i="2"/>
  <c r="D50" i="2"/>
  <c r="E43" i="2"/>
  <c r="D43" i="2"/>
  <c r="E36" i="2"/>
  <c r="D36" i="2"/>
  <c r="E27" i="2"/>
  <c r="D27" i="2"/>
  <c r="E23" i="2"/>
  <c r="D23" i="2"/>
  <c r="E17" i="2"/>
  <c r="D17" i="2"/>
  <c r="E12" i="2"/>
  <c r="D12" i="2"/>
  <c r="E7" i="2"/>
  <c r="D7" i="2"/>
  <c r="E97" i="24"/>
  <c r="D97" i="24"/>
  <c r="E93" i="24"/>
  <c r="D93" i="24"/>
  <c r="E85" i="24"/>
  <c r="D85" i="24"/>
  <c r="E77" i="24"/>
  <c r="D77" i="24"/>
  <c r="E72" i="24"/>
  <c r="D72" i="24"/>
  <c r="E67" i="24"/>
  <c r="D67" i="24"/>
  <c r="E63" i="24"/>
  <c r="D63" i="24"/>
  <c r="E43" i="24"/>
  <c r="D43" i="24"/>
  <c r="E36" i="24"/>
  <c r="D36" i="24"/>
  <c r="E27" i="24"/>
  <c r="D27" i="24"/>
  <c r="E23" i="24"/>
  <c r="D23" i="24"/>
  <c r="E17" i="24"/>
  <c r="D17" i="24"/>
  <c r="E12" i="24"/>
  <c r="D12" i="24"/>
  <c r="E7" i="24"/>
  <c r="D7" i="24"/>
  <c r="E98" i="25"/>
  <c r="D98" i="25"/>
  <c r="E94" i="25"/>
  <c r="D94" i="25"/>
  <c r="E86" i="25"/>
  <c r="D86" i="25"/>
  <c r="E78" i="25"/>
  <c r="D78" i="25"/>
  <c r="E73" i="25"/>
  <c r="D73" i="25"/>
  <c r="E68" i="25"/>
  <c r="D68" i="25"/>
  <c r="E64" i="25"/>
  <c r="E100" i="25" s="1"/>
  <c r="D64" i="25"/>
  <c r="D100" i="25" s="1"/>
  <c r="E43" i="25"/>
  <c r="D43" i="25"/>
  <c r="E36" i="25"/>
  <c r="D36" i="25"/>
  <c r="E27" i="25"/>
  <c r="D27" i="25"/>
  <c r="E23" i="25"/>
  <c r="D23" i="25"/>
  <c r="E17" i="25"/>
  <c r="D17" i="25"/>
  <c r="D12" i="25"/>
  <c r="E7" i="25"/>
  <c r="D7" i="25"/>
  <c r="E99" i="24" l="1"/>
  <c r="D99" i="24"/>
  <c r="E48" i="24"/>
  <c r="D48" i="24"/>
  <c r="E48" i="25"/>
  <c r="E101" i="25" s="1"/>
  <c r="E103" i="25" s="1"/>
  <c r="D48" i="25"/>
  <c r="D101" i="25" s="1"/>
  <c r="D103" i="25" s="1"/>
  <c r="E86" i="2"/>
  <c r="D86" i="2"/>
  <c r="E48" i="2"/>
  <c r="D48" i="2"/>
  <c r="E87" i="2"/>
  <c r="E89" i="2" s="1"/>
  <c r="D87" i="2"/>
  <c r="E100" i="24"/>
  <c r="E102" i="24" s="1"/>
  <c r="D100" i="24"/>
  <c r="C10" i="22"/>
  <c r="C16" i="22"/>
  <c r="C10" i="21"/>
  <c r="F4" i="20"/>
  <c r="F5" i="20"/>
  <c r="F6" i="20"/>
  <c r="F7" i="20"/>
  <c r="D8" i="20"/>
  <c r="E8" i="20"/>
  <c r="F9" i="20"/>
  <c r="F10" i="20"/>
  <c r="F11" i="20"/>
  <c r="F12" i="20"/>
  <c r="D13" i="20"/>
  <c r="E13" i="20"/>
  <c r="F13" i="20"/>
  <c r="F14" i="20"/>
  <c r="F15" i="20"/>
  <c r="F16" i="20"/>
  <c r="F17" i="20"/>
  <c r="D18" i="20"/>
  <c r="E18" i="20"/>
  <c r="F18" i="20" s="1"/>
  <c r="K11" i="15" s="1"/>
  <c r="D19" i="20"/>
  <c r="E19" i="20"/>
  <c r="F19" i="20" s="1"/>
  <c r="D20" i="20"/>
  <c r="E20" i="20"/>
  <c r="F20" i="20" s="1"/>
  <c r="D21" i="20"/>
  <c r="E21" i="20"/>
  <c r="F21" i="20" s="1"/>
  <c r="D22" i="20"/>
  <c r="D23" i="20" s="1"/>
  <c r="E22" i="20"/>
  <c r="F22" i="20"/>
  <c r="E23" i="20"/>
  <c r="C9" i="19"/>
  <c r="C15" i="19"/>
  <c r="C16" i="19"/>
  <c r="C7" i="18"/>
  <c r="C9" i="18" s="1"/>
  <c r="C10" i="17"/>
  <c r="C14" i="17"/>
  <c r="C15" i="17"/>
  <c r="C21" i="17"/>
  <c r="C8" i="16"/>
  <c r="C14" i="16"/>
  <c r="C15" i="16" s="1"/>
  <c r="A7" i="15"/>
  <c r="H7" i="15"/>
  <c r="I7" i="15"/>
  <c r="J7" i="15"/>
  <c r="K7" i="15"/>
  <c r="L7" i="15" s="1"/>
  <c r="A8" i="15"/>
  <c r="H8" i="15"/>
  <c r="I8" i="15"/>
  <c r="J8" i="15"/>
  <c r="A9" i="15"/>
  <c r="H9" i="15"/>
  <c r="I9" i="15"/>
  <c r="K9" i="15"/>
  <c r="A10" i="15"/>
  <c r="H10" i="15"/>
  <c r="I10" i="15"/>
  <c r="J10" i="15"/>
  <c r="K10" i="15"/>
  <c r="A11" i="15"/>
  <c r="A14" i="15" s="1"/>
  <c r="A15" i="15" s="1"/>
  <c r="I11" i="15"/>
  <c r="H12" i="15"/>
  <c r="I12" i="15"/>
  <c r="K12" i="15"/>
  <c r="H13" i="15"/>
  <c r="I13" i="15"/>
  <c r="K13" i="15"/>
  <c r="H14" i="15"/>
  <c r="I14" i="15"/>
  <c r="K14" i="15"/>
  <c r="H15" i="15"/>
  <c r="I15" i="15"/>
  <c r="J15" i="15"/>
  <c r="J6" i="15" s="1"/>
  <c r="K15" i="15"/>
  <c r="I9" i="14"/>
  <c r="L9" i="14"/>
  <c r="M9" i="14"/>
  <c r="M10" i="14" s="1"/>
  <c r="N9" i="14"/>
  <c r="N10" i="14" s="1"/>
  <c r="I10" i="14"/>
  <c r="C10" i="14"/>
  <c r="D10" i="14"/>
  <c r="E10" i="14"/>
  <c r="F10" i="14"/>
  <c r="G10" i="14"/>
  <c r="H10" i="14"/>
  <c r="J10" i="14"/>
  <c r="K10" i="14"/>
  <c r="L10" i="14"/>
  <c r="I25" i="14"/>
  <c r="L25" i="14"/>
  <c r="M25" i="14"/>
  <c r="N25" i="14"/>
  <c r="A26" i="14"/>
  <c r="I26" i="14"/>
  <c r="L26" i="14"/>
  <c r="M26" i="14"/>
  <c r="N26" i="14"/>
  <c r="C27" i="14"/>
  <c r="D27" i="14"/>
  <c r="E27" i="14"/>
  <c r="F27" i="14"/>
  <c r="G27" i="14"/>
  <c r="H27" i="14"/>
  <c r="J27" i="14"/>
  <c r="K27" i="14"/>
  <c r="D7" i="13"/>
  <c r="E7" i="13"/>
  <c r="F7" i="13"/>
  <c r="H7" i="13"/>
  <c r="I7" i="13"/>
  <c r="G8" i="13"/>
  <c r="G9" i="13"/>
  <c r="G10" i="13"/>
  <c r="G11" i="13"/>
  <c r="G12" i="13"/>
  <c r="G13" i="13"/>
  <c r="G14" i="13"/>
  <c r="G15" i="13"/>
  <c r="G16" i="13"/>
  <c r="G17" i="13"/>
  <c r="G18" i="13"/>
  <c r="G19" i="13"/>
  <c r="G20" i="13"/>
  <c r="G21" i="13"/>
  <c r="G22" i="13"/>
  <c r="G23" i="13"/>
  <c r="G25" i="13"/>
  <c r="G24" i="13" s="1"/>
  <c r="C5" i="11"/>
  <c r="C20" i="11" s="1"/>
  <c r="D5" i="11"/>
  <c r="D20" i="11" s="1"/>
  <c r="E5" i="11"/>
  <c r="E20" i="11" s="1"/>
  <c r="D5" i="10"/>
  <c r="E5" i="10"/>
  <c r="F5" i="10" s="1"/>
  <c r="F8" i="10"/>
  <c r="F9" i="10"/>
  <c r="F10" i="10"/>
  <c r="D11" i="10"/>
  <c r="E11" i="10"/>
  <c r="F11" i="10" s="1"/>
  <c r="F14" i="10"/>
  <c r="D16" i="10"/>
  <c r="E16" i="10"/>
  <c r="G6" i="9"/>
  <c r="H6" i="9"/>
  <c r="H34" i="9" s="1"/>
  <c r="I6" i="9"/>
  <c r="I34" i="9" s="1"/>
  <c r="J6" i="9"/>
  <c r="J34" i="9" s="1"/>
  <c r="M6" i="9"/>
  <c r="N6" i="9"/>
  <c r="P6" i="9"/>
  <c r="R6" i="9"/>
  <c r="A7" i="9"/>
  <c r="A8" i="9" s="1"/>
  <c r="A9" i="9" s="1"/>
  <c r="A10" i="9" s="1"/>
  <c r="A11" i="9" s="1"/>
  <c r="A12" i="9" s="1"/>
  <c r="A13" i="9" s="1"/>
  <c r="A14" i="9" s="1"/>
  <c r="A15" i="9" s="1"/>
  <c r="A16" i="9" s="1"/>
  <c r="A17" i="9" s="1"/>
  <c r="A18" i="9" s="1"/>
  <c r="A19" i="9" s="1"/>
  <c r="A20" i="9" s="1"/>
  <c r="A21" i="9" s="1"/>
  <c r="A22" i="9" s="1"/>
  <c r="A23" i="9" s="1"/>
  <c r="A24" i="9" s="1"/>
  <c r="A25" i="9" s="1"/>
  <c r="A26" i="9" s="1"/>
  <c r="A30" i="9" s="1"/>
  <c r="A31" i="9" s="1"/>
  <c r="A32" i="9" s="1"/>
  <c r="A33" i="9" s="1"/>
  <c r="A34" i="9" s="1"/>
  <c r="K8" i="9"/>
  <c r="K7" i="9" s="1"/>
  <c r="K6" i="9" s="1"/>
  <c r="K34" i="9" s="1"/>
  <c r="L8" i="9"/>
  <c r="K9" i="9"/>
  <c r="L9" i="9"/>
  <c r="S9" i="9" s="1"/>
  <c r="K10" i="9"/>
  <c r="O10" i="9" s="1"/>
  <c r="S10" i="9"/>
  <c r="K11" i="9"/>
  <c r="L11" i="9"/>
  <c r="S11" i="9" s="1"/>
  <c r="K12" i="9"/>
  <c r="L12" i="9"/>
  <c r="O12" i="9" s="1"/>
  <c r="S12" i="9"/>
  <c r="K14" i="9"/>
  <c r="L14" i="9"/>
  <c r="O14" i="9" s="1"/>
  <c r="S14" i="9"/>
  <c r="K15" i="9"/>
  <c r="L15" i="9"/>
  <c r="O15" i="9" s="1"/>
  <c r="K16" i="9"/>
  <c r="L16" i="9"/>
  <c r="O16" i="9"/>
  <c r="S16" i="9"/>
  <c r="K17" i="9"/>
  <c r="L17" i="9"/>
  <c r="S17" i="9"/>
  <c r="K18" i="9"/>
  <c r="L18" i="9"/>
  <c r="O18" i="9" s="1"/>
  <c r="S18" i="9"/>
  <c r="K19" i="9"/>
  <c r="L19" i="9"/>
  <c r="O19" i="9" s="1"/>
  <c r="K20" i="9"/>
  <c r="L20" i="9"/>
  <c r="O20" i="9"/>
  <c r="S20" i="9"/>
  <c r="K21" i="9"/>
  <c r="L21" i="9"/>
  <c r="S21" i="9"/>
  <c r="K22" i="9"/>
  <c r="L22" i="9"/>
  <c r="O22" i="9" s="1"/>
  <c r="S22" i="9"/>
  <c r="L25" i="9"/>
  <c r="K31" i="9"/>
  <c r="L31" i="9"/>
  <c r="O31" i="9"/>
  <c r="S31" i="9"/>
  <c r="K32" i="9"/>
  <c r="L32" i="9"/>
  <c r="S32" i="9"/>
  <c r="K33" i="9"/>
  <c r="L33" i="9"/>
  <c r="O33" i="9" s="1"/>
  <c r="S33" i="9"/>
  <c r="G34" i="9"/>
  <c r="N34" i="9"/>
  <c r="P34" i="9"/>
  <c r="R34" i="9"/>
  <c r="A8" i="7"/>
  <c r="C8" i="7"/>
  <c r="C7" i="7" s="1"/>
  <c r="C37" i="7" s="1"/>
  <c r="D8" i="7"/>
  <c r="D7" i="7" s="1"/>
  <c r="D37" i="7" s="1"/>
  <c r="E8" i="7"/>
  <c r="E7" i="7" s="1"/>
  <c r="E37" i="7" s="1"/>
  <c r="F8" i="7"/>
  <c r="F7" i="7" s="1"/>
  <c r="F37" i="7" s="1"/>
  <c r="I8" i="7"/>
  <c r="I7" i="7" s="1"/>
  <c r="I37" i="7" s="1"/>
  <c r="J8" i="7"/>
  <c r="J7" i="7" s="1"/>
  <c r="J37" i="7" s="1"/>
  <c r="K8" i="7"/>
  <c r="K7" i="7" s="1"/>
  <c r="K37" i="7" s="1"/>
  <c r="N8" i="7"/>
  <c r="N7" i="7" s="1"/>
  <c r="N37" i="7" s="1"/>
  <c r="A9" i="7"/>
  <c r="G9" i="7"/>
  <c r="H9" i="7"/>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G10" i="7"/>
  <c r="H10" i="7"/>
  <c r="L10" i="7" s="1"/>
  <c r="O10" i="7"/>
  <c r="G11" i="7"/>
  <c r="H11" i="7"/>
  <c r="O11" i="7"/>
  <c r="G12" i="7"/>
  <c r="H12" i="7"/>
  <c r="L12" i="7"/>
  <c r="O12" i="7"/>
  <c r="G14" i="7"/>
  <c r="H14" i="7"/>
  <c r="L14" i="7" s="1"/>
  <c r="O14" i="7"/>
  <c r="G15" i="7"/>
  <c r="H15" i="7"/>
  <c r="L15" i="7" s="1"/>
  <c r="G16" i="7"/>
  <c r="H16" i="7"/>
  <c r="L16" i="7"/>
  <c r="O16" i="7"/>
  <c r="G17" i="7"/>
  <c r="H17" i="7"/>
  <c r="O17" i="7"/>
  <c r="G18" i="7"/>
  <c r="H18" i="7"/>
  <c r="L18" i="7" s="1"/>
  <c r="O18" i="7"/>
  <c r="G19" i="7"/>
  <c r="H19" i="7"/>
  <c r="L19" i="7" s="1"/>
  <c r="O19" i="7"/>
  <c r="G20" i="7"/>
  <c r="H20" i="7"/>
  <c r="L20" i="7" s="1"/>
  <c r="G21" i="7"/>
  <c r="H21" i="7"/>
  <c r="L21" i="7"/>
  <c r="O21" i="7"/>
  <c r="G22" i="7"/>
  <c r="H22" i="7"/>
  <c r="O22" i="7"/>
  <c r="G23" i="7"/>
  <c r="H23" i="7"/>
  <c r="L23" i="7" s="1"/>
  <c r="O23" i="7"/>
  <c r="C25" i="7"/>
  <c r="D25" i="7"/>
  <c r="E25" i="7"/>
  <c r="F25" i="7"/>
  <c r="I25" i="7"/>
  <c r="J25" i="7"/>
  <c r="K25" i="7"/>
  <c r="N25" i="7"/>
  <c r="G26" i="7"/>
  <c r="G25" i="7" s="1"/>
  <c r="H26" i="7"/>
  <c r="H25" i="7" s="1"/>
  <c r="O25" i="7" s="1"/>
  <c r="C27" i="7"/>
  <c r="D27" i="7"/>
  <c r="E27" i="7"/>
  <c r="F27" i="7"/>
  <c r="I27" i="7"/>
  <c r="J27" i="7"/>
  <c r="K27" i="7"/>
  <c r="N27" i="7"/>
  <c r="G28" i="7"/>
  <c r="G27" i="7" s="1"/>
  <c r="H28" i="7"/>
  <c r="H27" i="7" s="1"/>
  <c r="O27" i="7" s="1"/>
  <c r="O28" i="7"/>
  <c r="C29" i="7"/>
  <c r="D29" i="7"/>
  <c r="E29" i="7"/>
  <c r="F29" i="7"/>
  <c r="I29" i="7"/>
  <c r="J29" i="7"/>
  <c r="K29" i="7"/>
  <c r="N29" i="7"/>
  <c r="G30" i="7"/>
  <c r="G29" i="7" s="1"/>
  <c r="H30" i="7"/>
  <c r="H29" i="7" s="1"/>
  <c r="O29" i="7" s="1"/>
  <c r="C32" i="7"/>
  <c r="D32" i="7"/>
  <c r="E32" i="7"/>
  <c r="F32" i="7"/>
  <c r="I32" i="7"/>
  <c r="J32" i="7"/>
  <c r="K32" i="7"/>
  <c r="N32" i="7"/>
  <c r="G33" i="7"/>
  <c r="G32" i="7" s="1"/>
  <c r="H33" i="7"/>
  <c r="H32" i="7" s="1"/>
  <c r="O32" i="7" s="1"/>
  <c r="L33" i="7"/>
  <c r="L32" i="7" s="1"/>
  <c r="O33" i="7"/>
  <c r="C35" i="7"/>
  <c r="D35" i="7"/>
  <c r="E35" i="7"/>
  <c r="F35" i="7"/>
  <c r="I35" i="7"/>
  <c r="J35" i="7"/>
  <c r="K35" i="7"/>
  <c r="N35" i="7"/>
  <c r="G36" i="7"/>
  <c r="G35" i="7" s="1"/>
  <c r="H36" i="7"/>
  <c r="H35" i="7" s="1"/>
  <c r="O35" i="7" s="1"/>
  <c r="O36" i="7"/>
  <c r="A7" i="6"/>
  <c r="A8" i="6"/>
  <c r="D8" i="6"/>
  <c r="E8" i="6"/>
  <c r="F8" i="6"/>
  <c r="G8" i="6"/>
  <c r="J8" i="6"/>
  <c r="K8" i="6"/>
  <c r="L8" i="6"/>
  <c r="O8" i="6"/>
  <c r="A9" i="6"/>
  <c r="H9" i="6"/>
  <c r="I9" i="6"/>
  <c r="P9" i="6"/>
  <c r="A10" i="6"/>
  <c r="H10" i="6"/>
  <c r="I10" i="6"/>
  <c r="M10" i="6"/>
  <c r="P10" i="6"/>
  <c r="A11" i="6"/>
  <c r="H11" i="6"/>
  <c r="I11" i="6"/>
  <c r="M11" i="6" s="1"/>
  <c r="A12" i="6"/>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H12" i="6"/>
  <c r="I12" i="6"/>
  <c r="P12" i="6" s="1"/>
  <c r="H13" i="6"/>
  <c r="I13" i="6"/>
  <c r="P13" i="6"/>
  <c r="H14" i="6"/>
  <c r="I14" i="6"/>
  <c r="P14" i="6" s="1"/>
  <c r="H15" i="6"/>
  <c r="I15" i="6"/>
  <c r="P15" i="6" s="1"/>
  <c r="H16" i="6"/>
  <c r="I16" i="6"/>
  <c r="M16" i="6" s="1"/>
  <c r="P16" i="6"/>
  <c r="D17" i="6"/>
  <c r="E17" i="6"/>
  <c r="F17" i="6"/>
  <c r="G17" i="6"/>
  <c r="J17" i="6"/>
  <c r="K17" i="6"/>
  <c r="L17" i="6"/>
  <c r="O17" i="6"/>
  <c r="H18" i="6"/>
  <c r="I18" i="6"/>
  <c r="H19" i="6"/>
  <c r="I19" i="6"/>
  <c r="M19" i="6" s="1"/>
  <c r="H20" i="6"/>
  <c r="I20" i="6"/>
  <c r="M20" i="6"/>
  <c r="P20" i="6"/>
  <c r="H21" i="6"/>
  <c r="I21" i="6"/>
  <c r="P21" i="6"/>
  <c r="H22" i="6"/>
  <c r="I22" i="6"/>
  <c r="P22" i="6" s="1"/>
  <c r="H23" i="6"/>
  <c r="I23" i="6"/>
  <c r="M23" i="6" s="1"/>
  <c r="H24" i="6"/>
  <c r="I24" i="6"/>
  <c r="M24" i="6"/>
  <c r="P24" i="6"/>
  <c r="D26" i="6"/>
  <c r="D25" i="6" s="1"/>
  <c r="E26" i="6"/>
  <c r="E25" i="6" s="1"/>
  <c r="F26" i="6"/>
  <c r="F25" i="6" s="1"/>
  <c r="G26" i="6"/>
  <c r="G25" i="6" s="1"/>
  <c r="J26" i="6"/>
  <c r="J25" i="6" s="1"/>
  <c r="K26" i="6"/>
  <c r="K25" i="6" s="1"/>
  <c r="L26" i="6"/>
  <c r="L25" i="6" s="1"/>
  <c r="O26" i="6"/>
  <c r="O25" i="6" s="1"/>
  <c r="H27" i="6"/>
  <c r="H26" i="6" s="1"/>
  <c r="H25" i="6" s="1"/>
  <c r="I27" i="6"/>
  <c r="I26" i="6" s="1"/>
  <c r="I25" i="6" s="1"/>
  <c r="P27" i="6"/>
  <c r="P26" i="6" s="1"/>
  <c r="P25" i="6" s="1"/>
  <c r="D29" i="6"/>
  <c r="D28" i="6" s="1"/>
  <c r="E29" i="6"/>
  <c r="E28" i="6" s="1"/>
  <c r="F29" i="6"/>
  <c r="F28" i="6" s="1"/>
  <c r="G29" i="6"/>
  <c r="G28" i="6" s="1"/>
  <c r="J29" i="6"/>
  <c r="J28" i="6" s="1"/>
  <c r="K29" i="6"/>
  <c r="K28" i="6" s="1"/>
  <c r="L29" i="6"/>
  <c r="L28" i="6" s="1"/>
  <c r="O29" i="6"/>
  <c r="O28" i="6" s="1"/>
  <c r="H30" i="6"/>
  <c r="H29" i="6" s="1"/>
  <c r="H28" i="6" s="1"/>
  <c r="I30" i="6"/>
  <c r="I29" i="6" s="1"/>
  <c r="I28" i="6" s="1"/>
  <c r="D31" i="6"/>
  <c r="E31" i="6"/>
  <c r="F32" i="6"/>
  <c r="G32" i="6"/>
  <c r="J32" i="6"/>
  <c r="J31" i="6" s="1"/>
  <c r="K32" i="6"/>
  <c r="K31" i="6" s="1"/>
  <c r="L32" i="6"/>
  <c r="L31" i="6" s="1"/>
  <c r="O32" i="6"/>
  <c r="O31" i="6" s="1"/>
  <c r="H33" i="6"/>
  <c r="I33" i="6"/>
  <c r="G7" i="5"/>
  <c r="G8" i="5" s="1"/>
  <c r="G9" i="5" s="1"/>
  <c r="G10" i="5" s="1"/>
  <c r="G11" i="5" s="1"/>
  <c r="G12" i="5" s="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6" i="5" s="1"/>
  <c r="G37" i="5" s="1"/>
  <c r="G38" i="5" s="1"/>
  <c r="G39" i="5" s="1"/>
  <c r="G40" i="5" s="1"/>
  <c r="G41" i="5" s="1"/>
  <c r="G42" i="5" s="1"/>
  <c r="G43" i="5" s="1"/>
  <c r="G44" i="5" s="1"/>
  <c r="G45" i="5" s="1"/>
  <c r="G46" i="5" s="1"/>
  <c r="G47" i="5" s="1"/>
  <c r="G48" i="5" s="1"/>
  <c r="G49" i="5" s="1"/>
  <c r="G50" i="5" s="1"/>
  <c r="G51" i="5" s="1"/>
  <c r="G52" i="5" s="1"/>
  <c r="G53" i="5" s="1"/>
  <c r="G54" i="5" s="1"/>
  <c r="G55" i="5" s="1"/>
  <c r="H9" i="5"/>
  <c r="I9" i="5"/>
  <c r="J9" i="5"/>
  <c r="K9" i="5"/>
  <c r="L10" i="5"/>
  <c r="L9" i="5" s="1"/>
  <c r="M10" i="5"/>
  <c r="H13" i="5"/>
  <c r="H12" i="5" s="1"/>
  <c r="I13" i="5"/>
  <c r="I12" i="5" s="1"/>
  <c r="J13" i="5"/>
  <c r="J12" i="5" s="1"/>
  <c r="K13" i="5"/>
  <c r="K12" i="5" s="1"/>
  <c r="L14" i="5"/>
  <c r="M14" i="5"/>
  <c r="L15" i="5"/>
  <c r="M15" i="5"/>
  <c r="L16" i="5"/>
  <c r="M16" i="5"/>
  <c r="H19" i="5"/>
  <c r="I19" i="5"/>
  <c r="J19" i="5"/>
  <c r="K19" i="5"/>
  <c r="L20" i="5"/>
  <c r="L19" i="5" s="1"/>
  <c r="M20" i="5"/>
  <c r="M39" i="5" s="1"/>
  <c r="H22" i="5"/>
  <c r="I22" i="5"/>
  <c r="J22" i="5"/>
  <c r="K22" i="5"/>
  <c r="M22" i="5"/>
  <c r="L22" i="5"/>
  <c r="H26" i="5"/>
  <c r="I26" i="5"/>
  <c r="J26" i="5"/>
  <c r="K26" i="5"/>
  <c r="L27" i="5"/>
  <c r="M27" i="5"/>
  <c r="M26" i="5" s="1"/>
  <c r="L26" i="5"/>
  <c r="H29" i="5"/>
  <c r="I29" i="5"/>
  <c r="J29" i="5"/>
  <c r="K29" i="5"/>
  <c r="L30" i="5"/>
  <c r="L29" i="5" s="1"/>
  <c r="M30" i="5"/>
  <c r="M29" i="5"/>
  <c r="H32" i="5"/>
  <c r="I32" i="5"/>
  <c r="J32" i="5"/>
  <c r="K32" i="5"/>
  <c r="L33" i="5"/>
  <c r="M33" i="5"/>
  <c r="M32" i="5" s="1"/>
  <c r="L32" i="5"/>
  <c r="H38" i="5"/>
  <c r="J38" i="5"/>
  <c r="H39" i="5"/>
  <c r="I39" i="5"/>
  <c r="J39" i="5"/>
  <c r="K39" i="5"/>
  <c r="L39" i="5"/>
  <c r="H40" i="5"/>
  <c r="I40" i="5"/>
  <c r="J40" i="5"/>
  <c r="K40" i="5"/>
  <c r="L40" i="5"/>
  <c r="H41" i="5"/>
  <c r="I41" i="5"/>
  <c r="J41" i="5"/>
  <c r="K41" i="5"/>
  <c r="L41" i="5"/>
  <c r="H43" i="5"/>
  <c r="I43" i="5"/>
  <c r="J43" i="5"/>
  <c r="K43" i="5"/>
  <c r="L43" i="5"/>
  <c r="M43" i="5"/>
  <c r="H44" i="5"/>
  <c r="I44" i="5"/>
  <c r="J44" i="5"/>
  <c r="K44" i="5"/>
  <c r="L44" i="5"/>
  <c r="M44" i="5"/>
  <c r="H45" i="5"/>
  <c r="I45" i="5"/>
  <c r="J45" i="5"/>
  <c r="K45" i="5"/>
  <c r="L45" i="5"/>
  <c r="M45" i="5"/>
  <c r="H46" i="5"/>
  <c r="I46" i="5"/>
  <c r="J46" i="5"/>
  <c r="K46" i="5"/>
  <c r="L46" i="5"/>
  <c r="M46" i="5"/>
  <c r="H49" i="5"/>
  <c r="I49" i="5"/>
  <c r="J49" i="5"/>
  <c r="K49" i="5"/>
  <c r="L49" i="5"/>
  <c r="M49" i="5"/>
  <c r="H50" i="5"/>
  <c r="I50" i="5"/>
  <c r="J50" i="5"/>
  <c r="K50" i="5"/>
  <c r="H51" i="5"/>
  <c r="I51" i="5"/>
  <c r="J51" i="5"/>
  <c r="K51" i="5"/>
  <c r="L51" i="5"/>
  <c r="H53" i="5"/>
  <c r="I53" i="5"/>
  <c r="J53" i="5"/>
  <c r="K53" i="5"/>
  <c r="L53" i="5"/>
  <c r="M53" i="5"/>
  <c r="H54" i="5"/>
  <c r="I54" i="5"/>
  <c r="J54" i="5"/>
  <c r="K54" i="5"/>
  <c r="L54" i="5"/>
  <c r="M54" i="5"/>
  <c r="H55" i="5"/>
  <c r="I55" i="5"/>
  <c r="J55" i="5"/>
  <c r="K55" i="5"/>
  <c r="L55" i="5"/>
  <c r="M55" i="5"/>
  <c r="D4" i="3"/>
  <c r="D5" i="3"/>
  <c r="B6" i="3"/>
  <c r="C6" i="3"/>
  <c r="D8" i="1"/>
  <c r="E8" i="1"/>
  <c r="D16" i="1"/>
  <c r="E16" i="1"/>
  <c r="D27" i="1"/>
  <c r="E27" i="1"/>
  <c r="D35" i="1"/>
  <c r="E35" i="1"/>
  <c r="D48" i="1"/>
  <c r="E48" i="1"/>
  <c r="D58" i="1"/>
  <c r="E58" i="1"/>
  <c r="D78" i="1"/>
  <c r="E78" i="1"/>
  <c r="D87" i="1"/>
  <c r="E87" i="1"/>
  <c r="D94" i="1"/>
  <c r="E94" i="1"/>
  <c r="D98" i="1"/>
  <c r="E98" i="1"/>
  <c r="D105" i="1"/>
  <c r="E105" i="1"/>
  <c r="D113" i="1"/>
  <c r="E113" i="1"/>
  <c r="D137" i="1"/>
  <c r="E137" i="1"/>
  <c r="H52" i="5" l="1"/>
  <c r="J42" i="5"/>
  <c r="H42" i="5"/>
  <c r="K18" i="5"/>
  <c r="I18" i="5"/>
  <c r="F31" i="6"/>
  <c r="H32" i="6"/>
  <c r="H31" i="6" s="1"/>
  <c r="O7" i="6"/>
  <c r="K7" i="6"/>
  <c r="H8" i="7"/>
  <c r="H7" i="7" s="1"/>
  <c r="H37" i="7" s="1"/>
  <c r="F23" i="20"/>
  <c r="C17" i="22"/>
  <c r="J52" i="5"/>
  <c r="D6" i="3"/>
  <c r="K52" i="5"/>
  <c r="I52" i="5"/>
  <c r="M51" i="5"/>
  <c r="K42" i="5"/>
  <c r="I42" i="5"/>
  <c r="M41" i="5"/>
  <c r="M40" i="5"/>
  <c r="K38" i="5"/>
  <c r="I38" i="5"/>
  <c r="J18" i="5"/>
  <c r="H18" i="5"/>
  <c r="I31" i="6"/>
  <c r="P31" i="6" s="1"/>
  <c r="P33" i="6"/>
  <c r="G31" i="6"/>
  <c r="I32" i="6"/>
  <c r="P32" i="6" s="1"/>
  <c r="P30" i="6"/>
  <c r="P29" i="6" s="1"/>
  <c r="P28" i="6" s="1"/>
  <c r="P23" i="6"/>
  <c r="M21" i="6"/>
  <c r="P19" i="6"/>
  <c r="M13" i="6"/>
  <c r="P11" i="6"/>
  <c r="J7" i="6"/>
  <c r="O30" i="7"/>
  <c r="O26" i="7"/>
  <c r="L22" i="7"/>
  <c r="O20" i="7"/>
  <c r="L17" i="7"/>
  <c r="O15" i="7"/>
  <c r="L11" i="7"/>
  <c r="O9" i="7"/>
  <c r="O8" i="7" s="1"/>
  <c r="O7" i="7" s="1"/>
  <c r="O37" i="7" s="1"/>
  <c r="G8" i="7"/>
  <c r="G7" i="7" s="1"/>
  <c r="G37" i="7" s="1"/>
  <c r="O32" i="9"/>
  <c r="S25" i="9"/>
  <c r="S24" i="9"/>
  <c r="L24" i="9"/>
  <c r="L23" i="9" s="1"/>
  <c r="S23" i="9" s="1"/>
  <c r="O21" i="9"/>
  <c r="S19" i="9"/>
  <c r="O17" i="9"/>
  <c r="S15" i="9"/>
  <c r="L12" i="15"/>
  <c r="L42" i="5"/>
  <c r="M42" i="5"/>
  <c r="L52" i="5"/>
  <c r="M52" i="5"/>
  <c r="O8" i="9"/>
  <c r="O7" i="9" s="1"/>
  <c r="O6" i="9" s="1"/>
  <c r="L7" i="9"/>
  <c r="L6" i="9" s="1"/>
  <c r="L34" i="9" s="1"/>
  <c r="M19" i="5"/>
  <c r="M9" i="5"/>
  <c r="O25" i="9"/>
  <c r="O24" i="9" s="1"/>
  <c r="O23" i="9" s="1"/>
  <c r="S8" i="9"/>
  <c r="S7" i="9" s="1"/>
  <c r="S6" i="9" s="1"/>
  <c r="S34" i="9" s="1"/>
  <c r="O9" i="9"/>
  <c r="O11" i="9"/>
  <c r="N27" i="14"/>
  <c r="K25" i="5"/>
  <c r="J25" i="5"/>
  <c r="I25" i="5"/>
  <c r="H25" i="5"/>
  <c r="M30" i="6"/>
  <c r="M29" i="6" s="1"/>
  <c r="M28" i="6" s="1"/>
  <c r="K37" i="5"/>
  <c r="J37" i="5"/>
  <c r="I37" i="5"/>
  <c r="H37" i="5"/>
  <c r="K48" i="5"/>
  <c r="J48" i="5"/>
  <c r="L13" i="5"/>
  <c r="I48" i="5"/>
  <c r="M13" i="5"/>
  <c r="M12" i="5" s="1"/>
  <c r="H48" i="5"/>
  <c r="H47" i="5" s="1"/>
  <c r="M22" i="6"/>
  <c r="I17" i="6"/>
  <c r="H17" i="6"/>
  <c r="L7" i="6"/>
  <c r="G7" i="6"/>
  <c r="P18" i="6"/>
  <c r="P17" i="6" s="1"/>
  <c r="F7" i="6"/>
  <c r="E7" i="6"/>
  <c r="M18" i="6"/>
  <c r="D7" i="6"/>
  <c r="D34" i="6" s="1"/>
  <c r="M15" i="6"/>
  <c r="M14" i="6"/>
  <c r="M12" i="6"/>
  <c r="P8" i="6"/>
  <c r="I8" i="6"/>
  <c r="H8" i="6"/>
  <c r="F16" i="10"/>
  <c r="G7" i="13"/>
  <c r="C25" i="17"/>
  <c r="L13" i="15"/>
  <c r="F8" i="20"/>
  <c r="H11" i="15" s="1"/>
  <c r="L11" i="15" s="1"/>
  <c r="L27" i="14"/>
  <c r="I27" i="14"/>
  <c r="M27" i="14"/>
  <c r="D106" i="25"/>
  <c r="D105" i="25"/>
  <c r="D91" i="2"/>
  <c r="D89" i="2"/>
  <c r="D92" i="2" s="1"/>
  <c r="D104" i="24"/>
  <c r="D102" i="24"/>
  <c r="D105" i="24" s="1"/>
  <c r="E102" i="1"/>
  <c r="E141" i="1" s="1"/>
  <c r="E93" i="1"/>
  <c r="E47" i="1"/>
  <c r="E7" i="1"/>
  <c r="D102" i="1"/>
  <c r="L38" i="5"/>
  <c r="L37" i="5" s="1"/>
  <c r="L36" i="5" s="1"/>
  <c r="L50" i="5"/>
  <c r="L12" i="5"/>
  <c r="L48" i="5"/>
  <c r="L47" i="5" s="1"/>
  <c r="J47" i="5"/>
  <c r="J36" i="5"/>
  <c r="H36" i="5"/>
  <c r="L25" i="5"/>
  <c r="L18" i="5"/>
  <c r="L8" i="5"/>
  <c r="J8" i="5"/>
  <c r="J7" i="5" s="1"/>
  <c r="J6" i="5" s="1"/>
  <c r="H8" i="5"/>
  <c r="H7" i="5" s="1"/>
  <c r="H6" i="5" s="1"/>
  <c r="L34" i="6"/>
  <c r="J34" i="6"/>
  <c r="F34" i="6"/>
  <c r="M38" i="5"/>
  <c r="M37" i="5" s="1"/>
  <c r="M36" i="5" s="1"/>
  <c r="C26" i="17"/>
  <c r="K8" i="15"/>
  <c r="L8" i="15" s="1"/>
  <c r="K47" i="5"/>
  <c r="I47" i="5"/>
  <c r="K36" i="5"/>
  <c r="I36" i="5"/>
  <c r="M25" i="5"/>
  <c r="M18" i="5"/>
  <c r="K8" i="5"/>
  <c r="K7" i="5" s="1"/>
  <c r="K6" i="5" s="1"/>
  <c r="I8" i="5"/>
  <c r="I7" i="5" s="1"/>
  <c r="I6" i="5" s="1"/>
  <c r="P7" i="6"/>
  <c r="P34" i="6" s="1"/>
  <c r="O34" i="6"/>
  <c r="K34" i="6"/>
  <c r="G34" i="6"/>
  <c r="E34" i="6"/>
  <c r="D93" i="1"/>
  <c r="D141" i="1" s="1"/>
  <c r="L9" i="7"/>
  <c r="L8" i="7" s="1"/>
  <c r="L7" i="7" s="1"/>
  <c r="L37" i="7" s="1"/>
  <c r="K6" i="15"/>
  <c r="L9" i="15"/>
  <c r="M33" i="6"/>
  <c r="M32" i="6" s="1"/>
  <c r="M31" i="6" s="1"/>
  <c r="M27" i="6"/>
  <c r="M26" i="6" s="1"/>
  <c r="M25" i="6" s="1"/>
  <c r="M9" i="6"/>
  <c r="M8" i="6" s="1"/>
  <c r="L36" i="7"/>
  <c r="L35" i="7" s="1"/>
  <c r="L30" i="7"/>
  <c r="L29" i="7" s="1"/>
  <c r="L28" i="7"/>
  <c r="L27" i="7" s="1"/>
  <c r="L26" i="7"/>
  <c r="L25" i="7" s="1"/>
  <c r="L15" i="15"/>
  <c r="I6" i="15"/>
  <c r="L10" i="15"/>
  <c r="D47" i="1"/>
  <c r="D7" i="1"/>
  <c r="L14" i="15"/>
  <c r="O34" i="9" l="1"/>
  <c r="H6" i="15"/>
  <c r="M50" i="5"/>
  <c r="M48" i="5" s="1"/>
  <c r="M47" i="5" s="1"/>
  <c r="I7" i="6"/>
  <c r="I34" i="6" s="1"/>
  <c r="M17" i="6"/>
  <c r="L7" i="5"/>
  <c r="L6" i="5" s="1"/>
  <c r="M8" i="5"/>
  <c r="M7" i="5" s="1"/>
  <c r="M6" i="5" s="1"/>
  <c r="H7" i="6"/>
  <c r="H34" i="6" s="1"/>
  <c r="M7" i="6"/>
  <c r="M34" i="6" s="1"/>
  <c r="L6" i="15"/>
  <c r="E91" i="1"/>
  <c r="D91" i="1"/>
</calcChain>
</file>

<file path=xl/sharedStrings.xml><?xml version="1.0" encoding="utf-8"?>
<sst xmlns="http://schemas.openxmlformats.org/spreadsheetml/2006/main" count="2124" uniqueCount="1241">
  <si>
    <t>AKTIVA</t>
  </si>
  <si>
    <t xml:space="preserve">A.Dlouhodobý majetek celkem            </t>
  </si>
  <si>
    <t>ř.2+10+21+29</t>
  </si>
  <si>
    <t>0001</t>
  </si>
  <si>
    <t xml:space="preserve">   I. Dlouhodobý nehmotný majetek celkem             </t>
  </si>
  <si>
    <t>ř.3 až 9</t>
  </si>
  <si>
    <t>0002</t>
  </si>
  <si>
    <t xml:space="preserve">                    1.Nehmotné výsledky výzkumu a vývoje</t>
  </si>
  <si>
    <t>012</t>
  </si>
  <si>
    <t>0003</t>
  </si>
  <si>
    <t xml:space="preserve">                    2.Software</t>
  </si>
  <si>
    <t>013</t>
  </si>
  <si>
    <t>0004</t>
  </si>
  <si>
    <t xml:space="preserve">                    3.Ocenitelná práva</t>
  </si>
  <si>
    <t>014</t>
  </si>
  <si>
    <t>0005</t>
  </si>
  <si>
    <t xml:space="preserve">                    4.Drobný dlouhodobý nehmotný majetek</t>
  </si>
  <si>
    <t>018</t>
  </si>
  <si>
    <t>0006</t>
  </si>
  <si>
    <t xml:space="preserve">                    5.Ostatní dlouhodobý nehmotný majetek</t>
  </si>
  <si>
    <t>019</t>
  </si>
  <si>
    <t>0007</t>
  </si>
  <si>
    <t xml:space="preserve">                    6.Nedokončený dlouhodobý nehmotný majetek</t>
  </si>
  <si>
    <t>041</t>
  </si>
  <si>
    <t>0008</t>
  </si>
  <si>
    <t xml:space="preserve">                    7.Poskytnuté zálohy na dlouhodobý nehmotný majetek</t>
  </si>
  <si>
    <t>051</t>
  </si>
  <si>
    <t>0009</t>
  </si>
  <si>
    <t xml:space="preserve">    II. Dlouhodobý hmotný majetek celkem            </t>
  </si>
  <si>
    <t>ř.11 až 20</t>
  </si>
  <si>
    <t>0010</t>
  </si>
  <si>
    <t xml:space="preserve">                    1.Pozemky</t>
  </si>
  <si>
    <t>031</t>
  </si>
  <si>
    <t>0011</t>
  </si>
  <si>
    <t xml:space="preserve">                    2.Umělecká díla,předměty a sbírky</t>
  </si>
  <si>
    <t>032</t>
  </si>
  <si>
    <t>0012</t>
  </si>
  <si>
    <t xml:space="preserve">                    3.Stavby</t>
  </si>
  <si>
    <t>021</t>
  </si>
  <si>
    <t>0013</t>
  </si>
  <si>
    <t xml:space="preserve">                    4.Samostatné movité věci a soubory movitých věcí</t>
  </si>
  <si>
    <t>022</t>
  </si>
  <si>
    <t>0014</t>
  </si>
  <si>
    <t xml:space="preserve">                    5.Pěstitelské celky trvalých porostů</t>
  </si>
  <si>
    <t>025</t>
  </si>
  <si>
    <t>0015</t>
  </si>
  <si>
    <t xml:space="preserve">                    6.Základní stádo a tažná zvířata</t>
  </si>
  <si>
    <t>026</t>
  </si>
  <si>
    <t>0016</t>
  </si>
  <si>
    <t xml:space="preserve">                    7.Drobný dlouhodobý hmotný majetek</t>
  </si>
  <si>
    <t>028</t>
  </si>
  <si>
    <t>0017</t>
  </si>
  <si>
    <t xml:space="preserve">                    8.Ostatní dlouhodobý hmotný majetek</t>
  </si>
  <si>
    <t>029</t>
  </si>
  <si>
    <t>0018</t>
  </si>
  <si>
    <t xml:space="preserve">                    9.Nedokončený dlouhodobý hmotný majetek</t>
  </si>
  <si>
    <t>042</t>
  </si>
  <si>
    <t>0019</t>
  </si>
  <si>
    <t xml:space="preserve">                  10.Poskytnuté zálohy na dlouhodobý hnotný majetek</t>
  </si>
  <si>
    <t>052</t>
  </si>
  <si>
    <t>0020</t>
  </si>
  <si>
    <t xml:space="preserve">    III. Dlouhodobý finanční majetek celkem            </t>
  </si>
  <si>
    <t>ř.22 až 28</t>
  </si>
  <si>
    <t>0021</t>
  </si>
  <si>
    <t xml:space="preserve">                    1.Podíly v ovládaných a řízených osobách</t>
  </si>
  <si>
    <t>061</t>
  </si>
  <si>
    <t>0022</t>
  </si>
  <si>
    <t xml:space="preserve">                    2.Podíly v osobách pod podstatným vlivem</t>
  </si>
  <si>
    <t>062</t>
  </si>
  <si>
    <t>0023</t>
  </si>
  <si>
    <t xml:space="preserve">                    3.Dluhové cenné papíry držené do splatnosti</t>
  </si>
  <si>
    <t>063</t>
  </si>
  <si>
    <t>0024</t>
  </si>
  <si>
    <t xml:space="preserve">                    4.Půjčky organizačním složkám</t>
  </si>
  <si>
    <t>066</t>
  </si>
  <si>
    <t>0025</t>
  </si>
  <si>
    <t xml:space="preserve">                    5.Ostatní dlouhodobé půjčky</t>
  </si>
  <si>
    <t>067</t>
  </si>
  <si>
    <t>0026</t>
  </si>
  <si>
    <t xml:space="preserve">                    6.Ostatní dlouhodobý finanční majetek</t>
  </si>
  <si>
    <t>069</t>
  </si>
  <si>
    <t>0027</t>
  </si>
  <si>
    <t>043</t>
  </si>
  <si>
    <t>0028</t>
  </si>
  <si>
    <t xml:space="preserve">    IV. Oprávky k dlouhodobému majetku celkem    </t>
  </si>
  <si>
    <t>ř.30 až 40</t>
  </si>
  <si>
    <t>0029</t>
  </si>
  <si>
    <t xml:space="preserve">                    1.Oprávky k nehmotným výsledkům výzkumu a vývoje</t>
  </si>
  <si>
    <t>072</t>
  </si>
  <si>
    <t>0030</t>
  </si>
  <si>
    <t xml:space="preserve">                    2.Oprávky k softwaru</t>
  </si>
  <si>
    <t>073</t>
  </si>
  <si>
    <t>0031</t>
  </si>
  <si>
    <t xml:space="preserve">                    3.Oprávky k ocenitelným právům</t>
  </si>
  <si>
    <t>074</t>
  </si>
  <si>
    <t>0032</t>
  </si>
  <si>
    <t xml:space="preserve">                    4.Oprávky k drobnému dlouhodobému nehm. majetku</t>
  </si>
  <si>
    <t>078</t>
  </si>
  <si>
    <t>0033</t>
  </si>
  <si>
    <t xml:space="preserve">                    5.Oprávky k ostatnímu dlouhodobému nehm. majetku</t>
  </si>
  <si>
    <t>079</t>
  </si>
  <si>
    <t>0034</t>
  </si>
  <si>
    <t xml:space="preserve">                    6.Oprávky ke stavbám</t>
  </si>
  <si>
    <t>081</t>
  </si>
  <si>
    <t>0035</t>
  </si>
  <si>
    <t xml:space="preserve">                    7.Oprávky k samost.movitým věcem a soub.movit.věcí</t>
  </si>
  <si>
    <t>082</t>
  </si>
  <si>
    <t>0036</t>
  </si>
  <si>
    <t xml:space="preserve">                    8.Oprávky k pěstitelským celkům trvalých porostů</t>
  </si>
  <si>
    <t>085</t>
  </si>
  <si>
    <t>0037</t>
  </si>
  <si>
    <t xml:space="preserve">                    9.Oprávky k základnímu stádu a tažným zvířatům</t>
  </si>
  <si>
    <t>086</t>
  </si>
  <si>
    <t>0038</t>
  </si>
  <si>
    <t>088</t>
  </si>
  <si>
    <t>0039</t>
  </si>
  <si>
    <t>089</t>
  </si>
  <si>
    <t>0040</t>
  </si>
  <si>
    <t xml:space="preserve">B. Krátkodobý majetek celkem                    </t>
  </si>
  <si>
    <t>ř.42+52+72+81</t>
  </si>
  <si>
    <t>0041</t>
  </si>
  <si>
    <t xml:space="preserve">    I. Zásoby celkem                                          </t>
  </si>
  <si>
    <t>ř.43 až 51</t>
  </si>
  <si>
    <t>0042</t>
  </si>
  <si>
    <t xml:space="preserve">                    1.Materiál na skladě</t>
  </si>
  <si>
    <t>112</t>
  </si>
  <si>
    <t>0043</t>
  </si>
  <si>
    <t xml:space="preserve">                    2.Materiál na cestě</t>
  </si>
  <si>
    <t>119</t>
  </si>
  <si>
    <t>0044</t>
  </si>
  <si>
    <t xml:space="preserve">                    3.Nedokončená výroba</t>
  </si>
  <si>
    <t>121</t>
  </si>
  <si>
    <t>0045</t>
  </si>
  <si>
    <t xml:space="preserve">                    4.Polotovary vlastní výroby</t>
  </si>
  <si>
    <t>122</t>
  </si>
  <si>
    <t>0046</t>
  </si>
  <si>
    <t xml:space="preserve">                    5.Výrobky</t>
  </si>
  <si>
    <t>123</t>
  </si>
  <si>
    <t>0047</t>
  </si>
  <si>
    <t xml:space="preserve">                    6.Zvířata</t>
  </si>
  <si>
    <t>124</t>
  </si>
  <si>
    <t>0048</t>
  </si>
  <si>
    <t xml:space="preserve">                    7.Zboží na skladě a v prodejnách</t>
  </si>
  <si>
    <t>132</t>
  </si>
  <si>
    <t>0049</t>
  </si>
  <si>
    <t xml:space="preserve">                    8.Zboží na cestě</t>
  </si>
  <si>
    <t>139</t>
  </si>
  <si>
    <t>0050</t>
  </si>
  <si>
    <t xml:space="preserve">                    9.Poskytnuté zálohy na zásoby</t>
  </si>
  <si>
    <t>z 314</t>
  </si>
  <si>
    <t>0051</t>
  </si>
  <si>
    <t xml:space="preserve">   II. Pohledávky celkem                                       </t>
  </si>
  <si>
    <t>ř.53 až71</t>
  </si>
  <si>
    <t>0052</t>
  </si>
  <si>
    <t xml:space="preserve">                    1.Odběratelé</t>
  </si>
  <si>
    <t>311</t>
  </si>
  <si>
    <t>0053</t>
  </si>
  <si>
    <t xml:space="preserve">                    2.Směnky k inkasu</t>
  </si>
  <si>
    <t>312</t>
  </si>
  <si>
    <t>0054</t>
  </si>
  <si>
    <t xml:space="preserve">                    3.Pohledávky za eskontované cenné papíry</t>
  </si>
  <si>
    <t>313</t>
  </si>
  <si>
    <t>0055</t>
  </si>
  <si>
    <t xml:space="preserve">                    4.Poskytnuté provozní zálohy</t>
  </si>
  <si>
    <t>0056</t>
  </si>
  <si>
    <t xml:space="preserve">                    5.Ostatní pohledávky</t>
  </si>
  <si>
    <t>315</t>
  </si>
  <si>
    <t>0057</t>
  </si>
  <si>
    <t xml:space="preserve">                    6.Pohledávky za zaměstnanci</t>
  </si>
  <si>
    <t>335</t>
  </si>
  <si>
    <t>0058</t>
  </si>
  <si>
    <t>336</t>
  </si>
  <si>
    <t>0059</t>
  </si>
  <si>
    <t xml:space="preserve">                    8.Daň z příjmů</t>
  </si>
  <si>
    <t>341</t>
  </si>
  <si>
    <t>0060</t>
  </si>
  <si>
    <t xml:space="preserve">                    9.Ostatní přímé daně</t>
  </si>
  <si>
    <t>342</t>
  </si>
  <si>
    <t>0061</t>
  </si>
  <si>
    <t xml:space="preserve">                   10.Daň z přidané hodnoty</t>
  </si>
  <si>
    <t>343</t>
  </si>
  <si>
    <t>0062</t>
  </si>
  <si>
    <t xml:space="preserve">                   11.Ostatní daně a poplatky</t>
  </si>
  <si>
    <t>345</t>
  </si>
  <si>
    <t>0063</t>
  </si>
  <si>
    <t xml:space="preserve">                   12.Nároky na dotace a ostatní zúčtování se st.ozpočtem</t>
  </si>
  <si>
    <t>346</t>
  </si>
  <si>
    <t>0064</t>
  </si>
  <si>
    <t>348</t>
  </si>
  <si>
    <t>0065</t>
  </si>
  <si>
    <t xml:space="preserve">                   14.Pohledávky za účastníky sdružení</t>
  </si>
  <si>
    <t>358</t>
  </si>
  <si>
    <t>0066</t>
  </si>
  <si>
    <t>373</t>
  </si>
  <si>
    <t>0067</t>
  </si>
  <si>
    <t>375</t>
  </si>
  <si>
    <t>0068</t>
  </si>
  <si>
    <t xml:space="preserve">                   17.Jiné pohledávky</t>
  </si>
  <si>
    <t>378</t>
  </si>
  <si>
    <t>0069</t>
  </si>
  <si>
    <t xml:space="preserve">                   18.Dohadné účty aktivní</t>
  </si>
  <si>
    <t>388</t>
  </si>
  <si>
    <t>0070</t>
  </si>
  <si>
    <t xml:space="preserve">                   19.Opravná položka k pohledávkám</t>
  </si>
  <si>
    <t>391</t>
  </si>
  <si>
    <t>0071</t>
  </si>
  <si>
    <t xml:space="preserve">   III. Krátkodobý finanční majetek celkem             </t>
  </si>
  <si>
    <t>ř.73 až 80</t>
  </si>
  <si>
    <t>0072</t>
  </si>
  <si>
    <t xml:space="preserve">                     1.Pokladna</t>
  </si>
  <si>
    <t>211</t>
  </si>
  <si>
    <t>0073</t>
  </si>
  <si>
    <t xml:space="preserve">                     2.Ceniny</t>
  </si>
  <si>
    <t>213</t>
  </si>
  <si>
    <t>0074</t>
  </si>
  <si>
    <t xml:space="preserve">                     3.Účty v bankách</t>
  </si>
  <si>
    <t>221</t>
  </si>
  <si>
    <t>0075</t>
  </si>
  <si>
    <t xml:space="preserve">                     4.Majetkové cenné papíry k obchodování</t>
  </si>
  <si>
    <t>251</t>
  </si>
  <si>
    <t>0076</t>
  </si>
  <si>
    <t xml:space="preserve">                     5.Dluhové cenné papíry k obchodování</t>
  </si>
  <si>
    <t>253</t>
  </si>
  <si>
    <t>0077</t>
  </si>
  <si>
    <t xml:space="preserve">                     6.Ostatní cenné papíry</t>
  </si>
  <si>
    <t>256</t>
  </si>
  <si>
    <t>0078</t>
  </si>
  <si>
    <t xml:space="preserve">                     7.Pořizovaný krátkodobý finanční majetek</t>
  </si>
  <si>
    <t>259</t>
  </si>
  <si>
    <t>0079</t>
  </si>
  <si>
    <t xml:space="preserve">                     8.Peníze na cestě</t>
  </si>
  <si>
    <t>261</t>
  </si>
  <si>
    <t>0080</t>
  </si>
  <si>
    <t xml:space="preserve">    IV. Jiná aktiva celkem                                    </t>
  </si>
  <si>
    <t>ř.82 až 84</t>
  </si>
  <si>
    <t>0081</t>
  </si>
  <si>
    <t xml:space="preserve">                     1.Náklady příštích období</t>
  </si>
  <si>
    <t>381</t>
  </si>
  <si>
    <t>0082</t>
  </si>
  <si>
    <t xml:space="preserve">                     2.Příjmy příštích období</t>
  </si>
  <si>
    <t>385</t>
  </si>
  <si>
    <t>0083</t>
  </si>
  <si>
    <t xml:space="preserve">                     3.Kursové rozdíly aktivní</t>
  </si>
  <si>
    <t>386</t>
  </si>
  <si>
    <t>0084</t>
  </si>
  <si>
    <t xml:space="preserve">Aktiva celkem                                                        </t>
  </si>
  <si>
    <t>ř. 1+41</t>
  </si>
  <si>
    <t>0085</t>
  </si>
  <si>
    <t xml:space="preserve">PASIVA  </t>
  </si>
  <si>
    <t xml:space="preserve"> </t>
  </si>
  <si>
    <t xml:space="preserve">A. Vlastní zdroje celkem                                       </t>
  </si>
  <si>
    <t>ř.87+91</t>
  </si>
  <si>
    <t>0086</t>
  </si>
  <si>
    <t xml:space="preserve">     I. Jmění celkem                                          </t>
  </si>
  <si>
    <t>ř.88 až 90</t>
  </si>
  <si>
    <t>0087</t>
  </si>
  <si>
    <t xml:space="preserve">                     1.Vlastní jmění</t>
  </si>
  <si>
    <t>901</t>
  </si>
  <si>
    <t>0088</t>
  </si>
  <si>
    <t xml:space="preserve">                     2.Fondy</t>
  </si>
  <si>
    <t>911</t>
  </si>
  <si>
    <t>0089</t>
  </si>
  <si>
    <t xml:space="preserve">                     3.Oceňovací rozdíly z přecenění finančního majetku a závazků</t>
  </si>
  <si>
    <t>921</t>
  </si>
  <si>
    <t>0090</t>
  </si>
  <si>
    <t>ř.92 až 94</t>
  </si>
  <si>
    <t>0091</t>
  </si>
  <si>
    <t xml:space="preserve">                     1.Účet výsledku hospodaření</t>
  </si>
  <si>
    <t>963</t>
  </si>
  <si>
    <t>0092</t>
  </si>
  <si>
    <t xml:space="preserve">                     2.Výsledek hospodaření ve schvalovacím řízení</t>
  </si>
  <si>
    <t>931</t>
  </si>
  <si>
    <t>0093</t>
  </si>
  <si>
    <t>932</t>
  </si>
  <si>
    <t>0094</t>
  </si>
  <si>
    <t xml:space="preserve">B. Cizí zdroje celkem                              </t>
  </si>
  <si>
    <t>ř.96+98+106+130</t>
  </si>
  <si>
    <t>0095</t>
  </si>
  <si>
    <t xml:space="preserve">     I. Rezervy celkem                                                </t>
  </si>
  <si>
    <t>ř.97</t>
  </si>
  <si>
    <t>0096</t>
  </si>
  <si>
    <t xml:space="preserve">                     1.Rezervy</t>
  </si>
  <si>
    <t>941</t>
  </si>
  <si>
    <t>0097</t>
  </si>
  <si>
    <t xml:space="preserve">     II. Dlouhodobé závazky celkem                   </t>
  </si>
  <si>
    <t>ř.99 až 105</t>
  </si>
  <si>
    <t>0098</t>
  </si>
  <si>
    <t xml:space="preserve">                     1.Dlouhodobé bankovní úvěry</t>
  </si>
  <si>
    <t>951</t>
  </si>
  <si>
    <t>0099</t>
  </si>
  <si>
    <t>953</t>
  </si>
  <si>
    <t>0100</t>
  </si>
  <si>
    <t xml:space="preserve">                     3.Závazky z pronájmu</t>
  </si>
  <si>
    <t>954</t>
  </si>
  <si>
    <t>0101</t>
  </si>
  <si>
    <t xml:space="preserve">                     4.Přijaté dlouhodobé zálohy</t>
  </si>
  <si>
    <t>955</t>
  </si>
  <si>
    <t>0102</t>
  </si>
  <si>
    <t xml:space="preserve">                     5.Dlouhodobé směnky k úhradě</t>
  </si>
  <si>
    <t>958</t>
  </si>
  <si>
    <t>0103</t>
  </si>
  <si>
    <t xml:space="preserve">                     6.Dohadné účty pasivní</t>
  </si>
  <si>
    <t>z389</t>
  </si>
  <si>
    <t>0104</t>
  </si>
  <si>
    <t xml:space="preserve">                     7.Ostatní dlouhodobé závazky</t>
  </si>
  <si>
    <t>959</t>
  </si>
  <si>
    <t>0105</t>
  </si>
  <si>
    <t xml:space="preserve">    III. Krátkodobé závazky celkem                   </t>
  </si>
  <si>
    <t>ř.107 až 129</t>
  </si>
  <si>
    <t>0106</t>
  </si>
  <si>
    <t xml:space="preserve">                     1.Dodavatelé</t>
  </si>
  <si>
    <t>321</t>
  </si>
  <si>
    <t>0107</t>
  </si>
  <si>
    <t xml:space="preserve">                     2.Směnky k úhradě</t>
  </si>
  <si>
    <t>322</t>
  </si>
  <si>
    <t>0108</t>
  </si>
  <si>
    <t xml:space="preserve">                     3.Přijaté zálohy</t>
  </si>
  <si>
    <t>324</t>
  </si>
  <si>
    <t>0109</t>
  </si>
  <si>
    <t xml:space="preserve">                     4.Ostatní závazky</t>
  </si>
  <si>
    <t>325</t>
  </si>
  <si>
    <t>0110</t>
  </si>
  <si>
    <t xml:space="preserve">                     5.Zaměstnanci</t>
  </si>
  <si>
    <t>331</t>
  </si>
  <si>
    <t>0111</t>
  </si>
  <si>
    <t xml:space="preserve">                     6.Ostatní závazky vůči zaměstnancům</t>
  </si>
  <si>
    <t>333</t>
  </si>
  <si>
    <t>0112</t>
  </si>
  <si>
    <t>0113</t>
  </si>
  <si>
    <t xml:space="preserve">                     8.Daň z příjmu</t>
  </si>
  <si>
    <t>0114</t>
  </si>
  <si>
    <t xml:space="preserve">                     9.Ostatní přímé daně</t>
  </si>
  <si>
    <t>0115</t>
  </si>
  <si>
    <t xml:space="preserve">                    10.Daň z přidané hodnoty</t>
  </si>
  <si>
    <t>0116</t>
  </si>
  <si>
    <t xml:space="preserve">                    11.Ostatní daně a poplatky</t>
  </si>
  <si>
    <t>0117</t>
  </si>
  <si>
    <t xml:space="preserve">                    12.Závazky ze vztahu ke státnímu rozpočtu</t>
  </si>
  <si>
    <t>0118</t>
  </si>
  <si>
    <t>0119</t>
  </si>
  <si>
    <t>367</t>
  </si>
  <si>
    <t>0120</t>
  </si>
  <si>
    <t xml:space="preserve">                    15.Závazky k účastníkům sdružení</t>
  </si>
  <si>
    <t>368</t>
  </si>
  <si>
    <t>0121</t>
  </si>
  <si>
    <t xml:space="preserve">                    16.Závazky z pevných termínovaných operací a opcí</t>
  </si>
  <si>
    <t>0122</t>
  </si>
  <si>
    <t xml:space="preserve">                    17.Jiné závazky</t>
  </si>
  <si>
    <t>379</t>
  </si>
  <si>
    <t>0123</t>
  </si>
  <si>
    <t xml:space="preserve">                    18.Krátkodobé bankovní úvěry</t>
  </si>
  <si>
    <t>231</t>
  </si>
  <si>
    <t>0124</t>
  </si>
  <si>
    <t xml:space="preserve">                    19.Eskontní úvěry</t>
  </si>
  <si>
    <t>232</t>
  </si>
  <si>
    <t>0125</t>
  </si>
  <si>
    <t>241</t>
  </si>
  <si>
    <t>0126</t>
  </si>
  <si>
    <t xml:space="preserve">                    21.Vlastní dluhopisy</t>
  </si>
  <si>
    <t>255</t>
  </si>
  <si>
    <t>0127</t>
  </si>
  <si>
    <t xml:space="preserve">                    22.Dohadné účty pasivní</t>
  </si>
  <si>
    <t>0128</t>
  </si>
  <si>
    <t xml:space="preserve">                    23.Ostatní krátkodobé finanční výpomoci</t>
  </si>
  <si>
    <t>249</t>
  </si>
  <si>
    <t>0129</t>
  </si>
  <si>
    <t xml:space="preserve">    IV. Jiná pasiva celkem                                </t>
  </si>
  <si>
    <t>ř.131 až 133</t>
  </si>
  <si>
    <t>0130</t>
  </si>
  <si>
    <t xml:space="preserve">                      1.Výdaje příštích období</t>
  </si>
  <si>
    <t>383</t>
  </si>
  <si>
    <t>0131</t>
  </si>
  <si>
    <t xml:space="preserve">                      2.Výnosy příštích období</t>
  </si>
  <si>
    <t>384</t>
  </si>
  <si>
    <t>0132</t>
  </si>
  <si>
    <t xml:space="preserve">                      3.Kursové rozdíly pasivní</t>
  </si>
  <si>
    <t>387</t>
  </si>
  <si>
    <t>0133</t>
  </si>
  <si>
    <t xml:space="preserve">Pasiva celkem                                                    </t>
  </si>
  <si>
    <t>ř.86+95</t>
  </si>
  <si>
    <t>0134</t>
  </si>
  <si>
    <t>A. Náklady</t>
  </si>
  <si>
    <t xml:space="preserve">     I. Spotřebované nákupy celkem</t>
  </si>
  <si>
    <t>ř.2 až 5</t>
  </si>
  <si>
    <t xml:space="preserve">            1.Spotřeba materiálu</t>
  </si>
  <si>
    <t xml:space="preserve">            2.Spotřeba energie</t>
  </si>
  <si>
    <t xml:space="preserve">            3.Spotřeba ostatních neskladovatelných dodávek</t>
  </si>
  <si>
    <t xml:space="preserve">            4.Prodané zboží</t>
  </si>
  <si>
    <t xml:space="preserve">     II.Služby celkem</t>
  </si>
  <si>
    <t>ř.7 až 10</t>
  </si>
  <si>
    <t xml:space="preserve">            5.Opravy a udržování</t>
  </si>
  <si>
    <t xml:space="preserve">            6.Cestovné</t>
  </si>
  <si>
    <t xml:space="preserve">            7.Náklady na reprezentaci</t>
  </si>
  <si>
    <t xml:space="preserve">            8.Ostatní služby</t>
  </si>
  <si>
    <t xml:space="preserve">     III.Osobní náklady celkem</t>
  </si>
  <si>
    <t>ř.12 až 16</t>
  </si>
  <si>
    <t xml:space="preserve">            9.Mzdové náklady</t>
  </si>
  <si>
    <t xml:space="preserve">            10.Zákonné sociální pojištění</t>
  </si>
  <si>
    <t xml:space="preserve">            11.Ostatní sociální pojištění</t>
  </si>
  <si>
    <t xml:space="preserve">            12.Zákonné sociální náklady</t>
  </si>
  <si>
    <t xml:space="preserve">            13.Ostatní sociální náklady</t>
  </si>
  <si>
    <t xml:space="preserve">    IV.Daně a poplatky celkem</t>
  </si>
  <si>
    <t>ř.18 až 20</t>
  </si>
  <si>
    <t xml:space="preserve">            14.Daň silniční</t>
  </si>
  <si>
    <t xml:space="preserve">            15.Daň z nemovitosti</t>
  </si>
  <si>
    <t xml:space="preserve">            16.Ostatní daně a poplatky</t>
  </si>
  <si>
    <t xml:space="preserve">    V.Ostatní náklady celkem</t>
  </si>
  <si>
    <t>ř.22 až 29</t>
  </si>
  <si>
    <t xml:space="preserve">            17.Smluvní pokuty a úroky z prodlení</t>
  </si>
  <si>
    <t xml:space="preserve">            18.Ostatní pokuty a penále</t>
  </si>
  <si>
    <t xml:space="preserve">            19.Odpis nedobytné pohledávky</t>
  </si>
  <si>
    <t xml:space="preserve">            20.Úroky</t>
  </si>
  <si>
    <t xml:space="preserve">            21.Kursové ztráty</t>
  </si>
  <si>
    <t xml:space="preserve">            22.Dary</t>
  </si>
  <si>
    <t xml:space="preserve">            23.Manka a škody</t>
  </si>
  <si>
    <t xml:space="preserve">            24.Jiné ostatní náklady</t>
  </si>
  <si>
    <t>ř.31 až 36</t>
  </si>
  <si>
    <t xml:space="preserve">            27.Prodané cenné papíry a podíly</t>
  </si>
  <si>
    <t xml:space="preserve">            28.Prodaný materiál</t>
  </si>
  <si>
    <t xml:space="preserve">            29.Tvorba rezerv</t>
  </si>
  <si>
    <t xml:space="preserve">            30.Tvorba opravných položek</t>
  </si>
  <si>
    <t xml:space="preserve">     VII.Poskytnuté příspěvky celkem</t>
  </si>
  <si>
    <t>ř.38 a 39</t>
  </si>
  <si>
    <t xml:space="preserve">            32.Poskytnuté členské příspěvky</t>
  </si>
  <si>
    <t xml:space="preserve">     VIII.Daň z příjmů celkem</t>
  </si>
  <si>
    <t>ř.41</t>
  </si>
  <si>
    <t xml:space="preserve">            33.Dodatečné odvody daně z příjmů</t>
  </si>
  <si>
    <t>Náklady celkem</t>
  </si>
  <si>
    <t xml:space="preserve">ř.1+6+11+17+21+ 30+37+40 </t>
  </si>
  <si>
    <t>B. Výnosy</t>
  </si>
  <si>
    <t xml:space="preserve">        I.Tržby za vlastní výkony a za zboží celkem</t>
  </si>
  <si>
    <t>ř.44 až 46</t>
  </si>
  <si>
    <t xml:space="preserve">             1.Tržby za vlastní výrobky</t>
  </si>
  <si>
    <t xml:space="preserve">             2.Tržby z prodeje služeb</t>
  </si>
  <si>
    <t xml:space="preserve">             3.Tržby za prodané zboží</t>
  </si>
  <si>
    <t xml:space="preserve">       II.Změny stavu vnitroorganizačních zásob celkem</t>
  </si>
  <si>
    <t>ř.48 až 51</t>
  </si>
  <si>
    <t xml:space="preserve">             4.Změna stavu zásob nedokončené výroby</t>
  </si>
  <si>
    <t xml:space="preserve">             5.Změna stavu zásob polotovarů</t>
  </si>
  <si>
    <t xml:space="preserve">             6.Změna stavu zásob výrobků</t>
  </si>
  <si>
    <t xml:space="preserve">             7.Změna stavu zvířat</t>
  </si>
  <si>
    <t xml:space="preserve">       III.Aktivace celkem</t>
  </si>
  <si>
    <t>ř.53 až 56</t>
  </si>
  <si>
    <t xml:space="preserve">             8.Aktivace materiálu a zboží</t>
  </si>
  <si>
    <t xml:space="preserve">             9.Aktivace vnitroorganizačních služeb</t>
  </si>
  <si>
    <t xml:space="preserve">             10.Aktivace dlouhodobého nehmotného majetku</t>
  </si>
  <si>
    <t xml:space="preserve">             11.Aktivace dlouhodobého hmotného majetku</t>
  </si>
  <si>
    <t xml:space="preserve">       IV.Ostatní výnosy celkem</t>
  </si>
  <si>
    <t>ř.58 až 64</t>
  </si>
  <si>
    <t xml:space="preserve">             12.Smluvní pokuty a úroky z prodlení</t>
  </si>
  <si>
    <t xml:space="preserve">             13.Ostatní pokuty a penále</t>
  </si>
  <si>
    <t xml:space="preserve">             14.Platby za odepsané pohledávky</t>
  </si>
  <si>
    <t xml:space="preserve">             15.Úroky</t>
  </si>
  <si>
    <t xml:space="preserve">             16.Kursové zisky</t>
  </si>
  <si>
    <t xml:space="preserve">             17.Zúčtování fondů</t>
  </si>
  <si>
    <t xml:space="preserve">             18.Jiné ostatní výnosy</t>
  </si>
  <si>
    <t>ř.66 až 72</t>
  </si>
  <si>
    <t xml:space="preserve">             20.Tržby z prodeje cenných papírů a podílů</t>
  </si>
  <si>
    <t xml:space="preserve">             21.Tržby z prodeje materiálu</t>
  </si>
  <si>
    <t xml:space="preserve">             22.Výnosy z krátkodobého finančního majetku</t>
  </si>
  <si>
    <t xml:space="preserve">             23.Zúčtování rezerv</t>
  </si>
  <si>
    <t xml:space="preserve">             24.Výnosy z dlouhodobého finančního majetku</t>
  </si>
  <si>
    <t xml:space="preserve">             25.Zúčtování opravných položek</t>
  </si>
  <si>
    <t xml:space="preserve">      VI.Přijaté příspěvky celkem</t>
  </si>
  <si>
    <t>ř.74 až 76</t>
  </si>
  <si>
    <t xml:space="preserve">             26.Přijaté příspěvky zúčtované mezi organizačními složkami</t>
  </si>
  <si>
    <t xml:space="preserve">             27.Přijaté příspěvky (dary)</t>
  </si>
  <si>
    <t xml:space="preserve">             28.Přijaté členské příspěvky</t>
  </si>
  <si>
    <t xml:space="preserve">      VII.Provozní dotace celkem</t>
  </si>
  <si>
    <t>ř.78</t>
  </si>
  <si>
    <t xml:space="preserve">             29.Provozní dotace</t>
  </si>
  <si>
    <t>Výnosy celkem</t>
  </si>
  <si>
    <t>C. Výsledek hospodaření před zdaněním</t>
  </si>
  <si>
    <t>ř.79 - 42</t>
  </si>
  <si>
    <t xml:space="preserve">             34.Daň z příjmů</t>
  </si>
  <si>
    <t>D. Výsledek hospodaření po zdanění</t>
  </si>
  <si>
    <t>ř.80 - 81</t>
  </si>
  <si>
    <t xml:space="preserve">     Výsledek hospodaření před zdaněním</t>
  </si>
  <si>
    <t xml:space="preserve">     Výsledek hospodaření po zdanění</t>
  </si>
  <si>
    <t>č.ř.</t>
  </si>
  <si>
    <t>použito</t>
  </si>
  <si>
    <t xml:space="preserve">v tom: </t>
  </si>
  <si>
    <t xml:space="preserve">ostatní </t>
  </si>
  <si>
    <t>ostatní</t>
  </si>
  <si>
    <t xml:space="preserve">
Název údaje</t>
  </si>
  <si>
    <t>zůstatek</t>
  </si>
  <si>
    <t>tvorba</t>
  </si>
  <si>
    <t>čerpání</t>
  </si>
  <si>
    <t>k 1.1.</t>
  </si>
  <si>
    <t xml:space="preserve">  (+)</t>
  </si>
  <si>
    <t>Fond rezervní</t>
  </si>
  <si>
    <t>Fond reprodukce investičního majetku</t>
  </si>
  <si>
    <t>Stipendijní fond</t>
  </si>
  <si>
    <t>Fond odměn</t>
  </si>
  <si>
    <t>Fond účelově určených prostředků</t>
  </si>
  <si>
    <t>Fond sociální</t>
  </si>
  <si>
    <t>Fond provozních prostředků</t>
  </si>
  <si>
    <t>z toho:</t>
  </si>
  <si>
    <t>na jednotlivé projekty VaV či výzkumné záměry</t>
  </si>
  <si>
    <t>jiné podpory z veřejných prostředků</t>
  </si>
  <si>
    <t>(tis. Kč)</t>
  </si>
  <si>
    <t>HV z hlavní činnosti</t>
  </si>
  <si>
    <t>HV z doplňkové činnosti</t>
  </si>
  <si>
    <t>HV celkem</t>
  </si>
  <si>
    <t>C e l k e m</t>
  </si>
  <si>
    <t xml:space="preserve">Celkem </t>
  </si>
  <si>
    <t>Celkem</t>
  </si>
  <si>
    <t>sl.2</t>
  </si>
  <si>
    <t>(v tis. Kč)</t>
  </si>
  <si>
    <t>Doplňková činnost</t>
  </si>
  <si>
    <t>z toho</t>
  </si>
  <si>
    <t>pozemky</t>
  </si>
  <si>
    <t>budovy, stavby, haly</t>
  </si>
  <si>
    <t>Položka</t>
  </si>
  <si>
    <t>poplatky za úkony spojené s příjímacím řízením (§ 58 odst. 1)</t>
  </si>
  <si>
    <t>poplatky za studium v cizím jazyce (§58 odst. 5)</t>
  </si>
  <si>
    <t>mzdy</t>
  </si>
  <si>
    <t>Ukazatel</t>
  </si>
  <si>
    <t>KaM</t>
  </si>
  <si>
    <t>vědečtí pracovníci</t>
  </si>
  <si>
    <t>celkem</t>
  </si>
  <si>
    <t>Stav k 1.1.</t>
  </si>
  <si>
    <t>Stav k 31.12.</t>
  </si>
  <si>
    <t>Tvorba</t>
  </si>
  <si>
    <t>ze zisku</t>
  </si>
  <si>
    <t>z fondu reprodukce inv. majetku</t>
  </si>
  <si>
    <t>z fondu odměn</t>
  </si>
  <si>
    <t>z fondu provozních prostředků</t>
  </si>
  <si>
    <t>Čerpání</t>
  </si>
  <si>
    <t>krytí ztrát minulých účetních období</t>
  </si>
  <si>
    <t>do fondu reprodukce inv. majetku</t>
  </si>
  <si>
    <t>do fondu odměn</t>
  </si>
  <si>
    <t>do fondu provozních prostředků</t>
  </si>
  <si>
    <t>z odpisů</t>
  </si>
  <si>
    <t>ze  zisku</t>
  </si>
  <si>
    <t xml:space="preserve">ze zůstatku příspěvku </t>
  </si>
  <si>
    <t xml:space="preserve">zůstat.cena nehm. a hmot.dlouhod. majektu </t>
  </si>
  <si>
    <t>Převod z fondů celkem</t>
  </si>
  <si>
    <t>v tom: z fondu odměn</t>
  </si>
  <si>
    <t xml:space="preserve">            z fondu provozních prostředků</t>
  </si>
  <si>
    <t xml:space="preserve">            z rezervního fondu</t>
  </si>
  <si>
    <t xml:space="preserve">            stroje a zařízení</t>
  </si>
  <si>
    <t xml:space="preserve">            nákupy nemovitostí</t>
  </si>
  <si>
    <t>Převod do fondů celkem</t>
  </si>
  <si>
    <t>v tom: do fondu odměn</t>
  </si>
  <si>
    <t xml:space="preserve">            do fondu provozních prostředků</t>
  </si>
  <si>
    <t xml:space="preserve">            do rezervního fondu</t>
  </si>
  <si>
    <t>daňově uznatelné výdaje podle zák. 586/1992 Sb. o daních z příjmů</t>
  </si>
  <si>
    <t xml:space="preserve">Stav k 31.12. </t>
  </si>
  <si>
    <t>z rezervního fondu</t>
  </si>
  <si>
    <t>mzdové náklady</t>
  </si>
  <si>
    <t>do rezervního fondu</t>
  </si>
  <si>
    <t>Neinvestice</t>
  </si>
  <si>
    <t>Investice</t>
  </si>
  <si>
    <t>účelově určené dary § 18 odst. 9 a) zák. č. 111/1998 Sb.</t>
  </si>
  <si>
    <t>účelově určené peněžní prostředky ze zahraničí § 18 odst. 9 b) zák. č. 111/1998 Sb.</t>
  </si>
  <si>
    <t xml:space="preserve">Tvorba </t>
  </si>
  <si>
    <t xml:space="preserve">Čerpání </t>
  </si>
  <si>
    <t>Příděl podle § 18 odst. 12 zák. č. 111/1998 Sb.</t>
  </si>
  <si>
    <t>ze zůstatku příspěvku</t>
  </si>
  <si>
    <t>na provozní náklady dle vnitřního předpisu VŠ</t>
  </si>
  <si>
    <t>a</t>
  </si>
  <si>
    <t>b</t>
  </si>
  <si>
    <t>c</t>
  </si>
  <si>
    <t>d</t>
  </si>
  <si>
    <t>e</t>
  </si>
  <si>
    <t>f</t>
  </si>
  <si>
    <t>g</t>
  </si>
  <si>
    <t>h</t>
  </si>
  <si>
    <t>i</t>
  </si>
  <si>
    <t>j</t>
  </si>
  <si>
    <t>za vynikající studijní výsledky dle § 91 odst. 2 písm. a)</t>
  </si>
  <si>
    <t>za vynikající vědecké, výzkumné, vývojové, umělecké nebo další tvůrčí výsledky přispívající k prohloubení znalostí dle § 91 odst. 2 písm. b)</t>
  </si>
  <si>
    <t>v případě tíživé sociální situace studenta dle § 91 odst. 3)</t>
  </si>
  <si>
    <t>ubytovací stipendium</t>
  </si>
  <si>
    <t>na podporu studia v zahraničí dle § 91 odst. 4 písm. a)</t>
  </si>
  <si>
    <t>CEEPUS</t>
  </si>
  <si>
    <t>na podporu studia v ČR dle § 91 odst. 4 písm. b)</t>
  </si>
  <si>
    <t>AKTION</t>
  </si>
  <si>
    <t xml:space="preserve">studentům doktorských studijních programů dle § 91 odst. 4 písm. c) </t>
  </si>
  <si>
    <t>(v tis.Kč)</t>
  </si>
  <si>
    <t>Výnosy</t>
  </si>
  <si>
    <t>v hlavní činnosti</t>
  </si>
  <si>
    <t>v doplňkové činnosti</t>
  </si>
  <si>
    <t xml:space="preserve">od studentů </t>
  </si>
  <si>
    <t>od cizích strávníků</t>
  </si>
  <si>
    <t>od cizích ubytovaných</t>
  </si>
  <si>
    <t xml:space="preserve">z dotace MŠMT </t>
  </si>
  <si>
    <t>sl. 1</t>
  </si>
  <si>
    <t>ř.80/1+80/2</t>
  </si>
  <si>
    <t>ř.82/1+82/2</t>
  </si>
  <si>
    <t>sl. 2</t>
  </si>
  <si>
    <t>Identifikační číslo EDS (ISPROFIN)</t>
  </si>
  <si>
    <t>(tis. kč)</t>
  </si>
  <si>
    <t>Hlavní   činnost</t>
  </si>
  <si>
    <t>poplatky za nadstandardní dobu studia (§58 odst. 3)</t>
  </si>
  <si>
    <t>poplatky za studium v dalším stud. programu (§58 odst. 4)</t>
  </si>
  <si>
    <t>úplata za poskytování U3V</t>
  </si>
  <si>
    <t>úplata za poskytování programů CŽV (§ 60) mimo U3V</t>
  </si>
  <si>
    <t>Investiční celkem</t>
  </si>
  <si>
    <t>účelově určené prostředky na VaV kapitoly 333-MŠMT, § 18 odst.9 c) zák. č. 111/1998 Sb.</t>
  </si>
  <si>
    <t>účelově určené prostředky z jiné podpory z veř. prostředků, § 18 odst.9 c) zák. č. 111/1998 Sb.</t>
  </si>
  <si>
    <t xml:space="preserve">Poznámky: </t>
  </si>
  <si>
    <t xml:space="preserve">                    7.Pořizovaný dlouhodobý finanční majetek</t>
  </si>
  <si>
    <t xml:space="preserve">                   15.Pohledávky z pevných termínovaných operací a opcí</t>
  </si>
  <si>
    <t xml:space="preserve">                   16.Pohledávky z vydaných dluhopisů</t>
  </si>
  <si>
    <t xml:space="preserve">                     2.Vydané dluhopisy</t>
  </si>
  <si>
    <t xml:space="preserve">                    20.Vydané krátkodobé dluhopisy</t>
  </si>
  <si>
    <r>
      <t xml:space="preserve"> Příloha č.1 k vyhlášce č. </t>
    </r>
    <r>
      <rPr>
        <b/>
        <sz val="9"/>
        <rFont val="Calibri"/>
        <family val="2"/>
        <charset val="238"/>
      </rPr>
      <t>504/2002 Sb.</t>
    </r>
    <r>
      <rPr>
        <sz val="9"/>
        <rFont val="Calibri"/>
        <family val="2"/>
        <charset val="238"/>
      </rPr>
      <t xml:space="preserve"> ve znění pozdějších předpisů</t>
    </r>
  </si>
  <si>
    <r>
      <t>Jednotlivé položky se vykazují v tis. Kč (</t>
    </r>
    <r>
      <rPr>
        <sz val="10"/>
        <rFont val="Calibri"/>
        <family val="2"/>
        <charset val="238"/>
      </rPr>
      <t>§4, odst.3</t>
    </r>
    <r>
      <rPr>
        <b/>
        <sz val="10"/>
        <rFont val="Calibri"/>
        <family val="2"/>
        <charset val="238"/>
      </rPr>
      <t>)</t>
    </r>
  </si>
  <si>
    <r>
      <t xml:space="preserve"> Příloha č.2 k vyhlášce č. </t>
    </r>
    <r>
      <rPr>
        <b/>
        <sz val="9"/>
        <rFont val="Calibri"/>
        <family val="2"/>
        <charset val="238"/>
      </rPr>
      <t>504/2002 Sb.</t>
    </r>
    <r>
      <rPr>
        <sz val="9"/>
        <rFont val="Calibri"/>
        <family val="2"/>
        <charset val="238"/>
      </rPr>
      <t xml:space="preserve"> ve znění pozdějších předpisů</t>
    </r>
  </si>
  <si>
    <r>
      <t xml:space="preserve"> Jednotlivé položky se vykazují v tis. Kč (</t>
    </r>
    <r>
      <rPr>
        <sz val="10"/>
        <rFont val="Calibri"/>
        <family val="2"/>
        <charset val="238"/>
      </rPr>
      <t>§4, odst.3</t>
    </r>
    <r>
      <rPr>
        <b/>
        <sz val="10"/>
        <rFont val="Calibri"/>
        <family val="2"/>
        <charset val="238"/>
      </rPr>
      <t>)</t>
    </r>
  </si>
  <si>
    <t xml:space="preserve">    Celkem</t>
  </si>
  <si>
    <t>k</t>
  </si>
  <si>
    <t>profesoři</t>
  </si>
  <si>
    <t>docenti</t>
  </si>
  <si>
    <t>odborní asistenti</t>
  </si>
  <si>
    <t>asistenti</t>
  </si>
  <si>
    <t>lektoři</t>
  </si>
  <si>
    <t>akademičtí pracovníci</t>
  </si>
  <si>
    <t>CELKEM</t>
  </si>
  <si>
    <t>Fondy</t>
  </si>
  <si>
    <t>bez VaV</t>
  </si>
  <si>
    <t>Operační programy EU</t>
  </si>
  <si>
    <t>Ostatní zdroje</t>
  </si>
  <si>
    <t>Počet pracovníků</t>
  </si>
  <si>
    <t>Průměrná měsíční mzda</t>
  </si>
  <si>
    <t>Kapitola 333 - MŠMT</t>
  </si>
  <si>
    <t>Vysoká škola</t>
  </si>
  <si>
    <t>VaV</t>
  </si>
  <si>
    <t>VaV z ostatních zdrojů (bez operačních progr.)</t>
  </si>
  <si>
    <t>VaV ze zahraničí</t>
  </si>
  <si>
    <t>vysoká škola</t>
  </si>
  <si>
    <t>ostatní poskytovatelé</t>
  </si>
  <si>
    <t>kapitola 333 - MŠMT</t>
  </si>
  <si>
    <t>Mzdy</t>
  </si>
  <si>
    <t>ostatní zdroje rozpočtu VŠ</t>
  </si>
  <si>
    <t>Zdroj financování</t>
  </si>
  <si>
    <t>MŠMT OP VK</t>
  </si>
  <si>
    <t>MŠMT OP VaVpI</t>
  </si>
  <si>
    <t>Poznámky</t>
  </si>
  <si>
    <t>v tom</t>
  </si>
  <si>
    <t>poskytnuté</t>
  </si>
  <si>
    <t>poskytnuto</t>
  </si>
  <si>
    <t>e=a+c</t>
  </si>
  <si>
    <t>f=b+d</t>
  </si>
  <si>
    <t>MŠMT</t>
  </si>
  <si>
    <t>použité</t>
  </si>
  <si>
    <t>další dle specifikace VŠ</t>
  </si>
  <si>
    <t>Výsledek hospodaření</t>
  </si>
  <si>
    <t>l=h-b</t>
  </si>
  <si>
    <t>m=k-c</t>
  </si>
  <si>
    <r>
      <rPr>
        <sz val="8"/>
        <rFont val="Calibri"/>
        <family val="2"/>
        <charset val="238"/>
      </rPr>
      <t>(1)</t>
    </r>
    <r>
      <rPr>
        <sz val="10"/>
        <rFont val="Calibri"/>
        <family val="2"/>
        <charset val="238"/>
      </rPr>
      <t xml:space="preserve"> V případě použití tohoto řádku, VŠ blíže specifikuje.</t>
    </r>
  </si>
  <si>
    <r>
      <rPr>
        <sz val="8"/>
        <rFont val="Calibri"/>
        <family val="2"/>
        <charset val="238"/>
      </rPr>
      <t>(2)</t>
    </r>
    <r>
      <rPr>
        <sz val="10"/>
        <rFont val="Calibri"/>
        <family val="2"/>
        <charset val="238"/>
      </rPr>
      <t xml:space="preserve"> V případě použití tohoto řádku, VŠ blíže specifikuje.</t>
    </r>
  </si>
  <si>
    <r>
      <rPr>
        <sz val="8"/>
        <rFont val="Calibri"/>
        <family val="2"/>
        <charset val="238"/>
      </rPr>
      <t>(1)</t>
    </r>
    <r>
      <rPr>
        <sz val="10"/>
        <rFont val="Calibri"/>
        <family val="2"/>
        <charset val="238"/>
      </rPr>
      <t xml:space="preserve"> Uvést čerpání ve struktuře podle vnitřních předpisů VŠ.</t>
    </r>
  </si>
  <si>
    <r>
      <t xml:space="preserve">Koleje a ostatní ubytovací zařízení provozované VVŠ </t>
    </r>
    <r>
      <rPr>
        <sz val="8"/>
        <rFont val="Calibri"/>
        <family val="2"/>
        <charset val="238"/>
      </rPr>
      <t>(1)</t>
    </r>
  </si>
  <si>
    <r>
      <rPr>
        <sz val="8"/>
        <rFont val="Calibri"/>
        <family val="2"/>
        <charset val="238"/>
      </rPr>
      <t>(1)</t>
    </r>
    <r>
      <rPr>
        <sz val="10"/>
        <rFont val="Calibri"/>
        <family val="2"/>
        <charset val="238"/>
      </rPr>
      <t xml:space="preserve"> V případě potřeby rozšířit počet řádků.</t>
    </r>
  </si>
  <si>
    <r>
      <t xml:space="preserve">Menzy a ostatní stravovací zařízení, pro která vydalo souhlas MŠMT </t>
    </r>
    <r>
      <rPr>
        <sz val="8"/>
        <rFont val="Calibri"/>
        <family val="2"/>
        <charset val="238"/>
      </rPr>
      <t>(1)</t>
    </r>
  </si>
  <si>
    <t>sl.  3</t>
  </si>
  <si>
    <t>sl. 4</t>
  </si>
  <si>
    <r>
      <t xml:space="preserve">Rozvaha (bilance) </t>
    </r>
    <r>
      <rPr>
        <sz val="8"/>
        <rFont val="Calibri"/>
        <family val="2"/>
        <charset val="238"/>
      </rPr>
      <t>(1)</t>
    </r>
  </si>
  <si>
    <r>
      <t xml:space="preserve">účet / součet </t>
    </r>
    <r>
      <rPr>
        <sz val="8"/>
        <rFont val="Calibri"/>
        <family val="2"/>
        <charset val="238"/>
      </rPr>
      <t>(2)</t>
    </r>
  </si>
  <si>
    <r>
      <rPr>
        <sz val="8"/>
        <rFont val="Calibri"/>
        <family val="2"/>
        <charset val="238"/>
      </rPr>
      <t>(1)</t>
    </r>
    <r>
      <rPr>
        <i/>
        <sz val="10"/>
        <rFont val="Calibri"/>
        <family val="2"/>
        <charset val="238"/>
      </rPr>
      <t xml:space="preserve"> </t>
    </r>
    <r>
      <rPr>
        <sz val="10"/>
        <rFont val="Calibri"/>
        <family val="2"/>
        <charset val="238"/>
      </rPr>
      <t>Zpracování "Rozvahy" se řídí § 5 a §§ 7 až 25  Vyhlášky 504/2002 Sb.</t>
    </r>
  </si>
  <si>
    <r>
      <rPr>
        <sz val="8"/>
        <rFont val="Calibri"/>
        <family val="2"/>
        <charset val="238"/>
      </rPr>
      <t>(3)</t>
    </r>
    <r>
      <rPr>
        <sz val="10"/>
        <rFont val="Calibri"/>
        <family val="2"/>
        <charset val="238"/>
      </rPr>
      <t xml:space="preserve"> Číslování řádků a sloupců je závazné pro datové vstupní věty formátu F-JASU pro zpracování výkazů v MÚZO Praha s.r.o.</t>
    </r>
  </si>
  <si>
    <t xml:space="preserve">                     7.Závazky k institucím sociálního zabezpečení a veřejného zdravotního pojištění</t>
  </si>
  <si>
    <t>ř.43+47+52+57+65+73+77</t>
  </si>
  <si>
    <r>
      <rPr>
        <sz val="8"/>
        <rFont val="Calibri"/>
        <family val="2"/>
        <charset val="238"/>
      </rPr>
      <t>(1)</t>
    </r>
    <r>
      <rPr>
        <sz val="10"/>
        <rFont val="Calibri"/>
        <family val="2"/>
        <charset val="238"/>
      </rPr>
      <t xml:space="preserve"> Zpracování "Výkazu zisku a ztraty" se řídí § 6 a §§ 26 až 28  Vyhlášky 504/2002 Sb.</t>
    </r>
  </si>
  <si>
    <r>
      <t xml:space="preserve">Výkaz zisku a ztráty </t>
    </r>
    <r>
      <rPr>
        <sz val="8"/>
        <rFont val="Calibri"/>
        <family val="2"/>
        <charset val="238"/>
      </rPr>
      <t>(1)</t>
    </r>
  </si>
  <si>
    <r>
      <t xml:space="preserve">řádek </t>
    </r>
    <r>
      <rPr>
        <sz val="8"/>
        <rFont val="Calibri"/>
        <family val="2"/>
        <charset val="238"/>
      </rPr>
      <t>(3)</t>
    </r>
  </si>
  <si>
    <r>
      <rPr>
        <sz val="8"/>
        <rFont val="Calibri"/>
        <family val="2"/>
        <charset val="238"/>
      </rPr>
      <t>(2)</t>
    </r>
    <r>
      <rPr>
        <sz val="10"/>
        <rFont val="Calibri"/>
        <family val="2"/>
        <charset val="238"/>
      </rPr>
      <t xml:space="preserve"> Vyhláškou</t>
    </r>
    <r>
      <rPr>
        <sz val="10"/>
        <rFont val="Calibri"/>
        <family val="2"/>
        <charset val="238"/>
      </rPr>
      <t xml:space="preserve"> je dáno pouze označení a členění textů; čísla příslušných účtů jsou doplněna pro lepší orientaci ve výkazu.</t>
    </r>
  </si>
  <si>
    <t>poč. stav.</t>
  </si>
  <si>
    <t>celkem (+)</t>
  </si>
  <si>
    <t>k 31.12.</t>
  </si>
  <si>
    <t>e=a+b-d</t>
  </si>
  <si>
    <t xml:space="preserve">Fondy celkem  </t>
  </si>
  <si>
    <t>6a</t>
  </si>
  <si>
    <t>6b</t>
  </si>
  <si>
    <r>
      <t>Počet studentů</t>
    </r>
    <r>
      <rPr>
        <sz val="8"/>
        <rFont val="Calibri"/>
        <family val="2"/>
        <charset val="238"/>
      </rPr>
      <t xml:space="preserve"> (2)</t>
    </r>
  </si>
  <si>
    <r>
      <t xml:space="preserve">Stipendijní fond - tvorba </t>
    </r>
    <r>
      <rPr>
        <sz val="8"/>
        <rFont val="Calibri"/>
        <family val="2"/>
        <charset val="238"/>
      </rPr>
      <t>(1)</t>
    </r>
  </si>
  <si>
    <r>
      <t xml:space="preserve">Výnosy </t>
    </r>
    <r>
      <rPr>
        <sz val="8"/>
        <rFont val="Calibri"/>
        <family val="2"/>
        <charset val="238"/>
      </rPr>
      <t>(1)</t>
    </r>
  </si>
  <si>
    <t>Poznámka</t>
  </si>
  <si>
    <t>(1)</t>
  </si>
  <si>
    <t>STIPENDIA přiznána a vyplacena</t>
  </si>
  <si>
    <t>na výzkumnou, vývojovou a inovační činnost podle zvláštního právního předpisu, § 91 odst.2 písm. c)</t>
  </si>
  <si>
    <t>v případech zvláštního zřetele hodných dle § 91 odst. 2 písm. e)</t>
  </si>
  <si>
    <t>v případě tíživé sociální situace studenta dle § 91 odst. 2 písm. d)</t>
  </si>
  <si>
    <t>Příspěvek / dotace MŠMT</t>
  </si>
  <si>
    <t>Stipendijní fond VŠ</t>
  </si>
  <si>
    <r>
      <t xml:space="preserve">Celkem vyplaceno </t>
    </r>
    <r>
      <rPr>
        <sz val="8"/>
        <rFont val="Calibri"/>
        <family val="2"/>
        <charset val="238"/>
      </rPr>
      <t>(2)</t>
    </r>
  </si>
  <si>
    <t>Studenti</t>
  </si>
  <si>
    <t>Ostatní</t>
  </si>
  <si>
    <t>jiná stipendia</t>
  </si>
  <si>
    <t>Kontrolní vazba</t>
  </si>
  <si>
    <t>Kontrolní vazby</t>
  </si>
  <si>
    <r>
      <rPr>
        <sz val="8"/>
        <rFont val="Calibri"/>
        <family val="2"/>
        <charset val="238"/>
      </rPr>
      <t>(3)</t>
    </r>
    <r>
      <rPr>
        <sz val="10"/>
        <rFont val="Calibri"/>
        <family val="2"/>
        <charset val="238"/>
      </rPr>
      <t xml:space="preserve"> Položku v každém řádku sloupce "a" nebo "b" (vždy je možná pouze jedna hodnota) vydělí VŠ počtem studentů /účastníků vzdělávání ve sloupci "c". Pokud existuje jednotková sazba, stačí zde uvést tuto. </t>
    </r>
  </si>
  <si>
    <t xml:space="preserve">                    13.Závazky ze vztahu k rozpočtu orgánů územních samosprávných celků</t>
  </si>
  <si>
    <t xml:space="preserve">                   13.Nároky na dotace a ostatní zúčtování s rozpočtem orgánů územních samospr. celků</t>
  </si>
  <si>
    <t xml:space="preserve">                   10.Oprávky k drobnému dlouhodobému hmotnému majetku</t>
  </si>
  <si>
    <t xml:space="preserve">                   11.Oprávky k ostatnímu dlouhodobému hmotnému majetku</t>
  </si>
  <si>
    <t xml:space="preserve">     II. Výsledek hospodaření celkem</t>
  </si>
  <si>
    <t xml:space="preserve">                    14.Závazky z upsaných nesplacených cenných papírů a podílů</t>
  </si>
  <si>
    <t xml:space="preserve">                     3.Nerozdělený zisk, neuhrazená ztráta minulých let</t>
  </si>
  <si>
    <t xml:space="preserve">                    7.Pohledávky za institucemi sociálního zabezpečení a veřejného zdrav. pojištění</t>
  </si>
  <si>
    <t>v tom: stavby</t>
  </si>
  <si>
    <t>Druh stipendia</t>
  </si>
  <si>
    <t xml:space="preserve">     VI.Odpisy, prodaný majetek, tvorba rezerv a opravných položek celkem</t>
  </si>
  <si>
    <t xml:space="preserve">            25.Odpisy dlouhodobého nehmotného a hmotného majetku</t>
  </si>
  <si>
    <t xml:space="preserve">            26.Zůstat. cena prodaného dlouh. nehmotného a hmotného majetku</t>
  </si>
  <si>
    <t xml:space="preserve">            31.Poskytnuté příspěvky zúčtované mezi organizačními složkami</t>
  </si>
  <si>
    <t xml:space="preserve">       V.Tržby z prodeje majetku, zúčtování rezerv a opravných položek celkem</t>
  </si>
  <si>
    <t xml:space="preserve">             19.Tržby z prodeje dlouh. nehmotného a hmotného majetku</t>
  </si>
  <si>
    <t>Poplatky stanovené dle § 58 zákona 111/1998 Sb.</t>
  </si>
  <si>
    <t>Pronájem</t>
  </si>
  <si>
    <t>Tržby z prodeje majetku</t>
  </si>
  <si>
    <t>Dary</t>
  </si>
  <si>
    <t>Dědictví</t>
  </si>
  <si>
    <t>Vybrané činnosti</t>
  </si>
  <si>
    <r>
      <rPr>
        <sz val="8"/>
        <color indexed="8"/>
        <rFont val="Calibri"/>
        <family val="2"/>
        <charset val="238"/>
      </rPr>
      <t>(4)</t>
    </r>
    <r>
      <rPr>
        <sz val="10"/>
        <color indexed="8"/>
        <rFont val="Calibri"/>
        <family val="2"/>
        <charset val="238"/>
      </rPr>
      <t xml:space="preserve"> </t>
    </r>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organizace,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</si>
  <si>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t>Zdroje</t>
  </si>
  <si>
    <r>
      <t xml:space="preserve">Součásti VVŠ </t>
    </r>
    <r>
      <rPr>
        <sz val="8"/>
        <rFont val="Calibri"/>
        <family val="2"/>
        <charset val="238"/>
      </rPr>
      <t>(1)</t>
    </r>
  </si>
  <si>
    <t>(1) Členění se uvádí podle § 22 odst.1 a) zákona č.111/1998 Sb. Počet řádků rozšířit dle potřeby.</t>
  </si>
  <si>
    <t>Koleje a menzy - celkem</t>
  </si>
  <si>
    <t>hlavní + doplňková (hospodářská) činnost</t>
  </si>
  <si>
    <r>
      <t xml:space="preserve">ostatní příjmy </t>
    </r>
    <r>
      <rPr>
        <sz val="10"/>
        <rFont val="Calibri"/>
        <family val="2"/>
        <charset val="238"/>
      </rPr>
      <t>(1)</t>
    </r>
  </si>
  <si>
    <r>
      <t xml:space="preserve">ostatní užití </t>
    </r>
    <r>
      <rPr>
        <sz val="10"/>
        <rFont val="Calibri"/>
        <family val="2"/>
        <charset val="238"/>
      </rPr>
      <t>(1)</t>
    </r>
  </si>
  <si>
    <r>
      <t xml:space="preserve">užití  </t>
    </r>
    <r>
      <rPr>
        <sz val="10"/>
        <rFont val="Calibri"/>
        <family val="2"/>
        <charset val="238"/>
      </rPr>
      <t>(1)</t>
    </r>
  </si>
  <si>
    <r>
      <t xml:space="preserve">poplatky za studium dle § 58 zákona 111/81998 Sb. </t>
    </r>
    <r>
      <rPr>
        <sz val="10"/>
        <color indexed="8"/>
        <rFont val="Calibri"/>
        <family val="2"/>
        <charset val="238"/>
      </rPr>
      <t>(1)</t>
    </r>
  </si>
  <si>
    <r>
      <t xml:space="preserve">ostatní příjmy </t>
    </r>
    <r>
      <rPr>
        <sz val="10"/>
        <color indexed="8"/>
        <rFont val="Calibri"/>
        <family val="2"/>
        <charset val="238"/>
      </rPr>
      <t>(2)</t>
    </r>
  </si>
  <si>
    <r>
      <t xml:space="preserve">Prostředky z veřejných zdrojů </t>
    </r>
    <r>
      <rPr>
        <b/>
        <sz val="10"/>
        <color indexed="8"/>
        <rFont val="Calibri"/>
        <family val="2"/>
        <charset val="238"/>
      </rPr>
      <t>běžné</t>
    </r>
  </si>
  <si>
    <r>
      <t xml:space="preserve">Prostředky z veřejných zdrojů </t>
    </r>
    <r>
      <rPr>
        <b/>
        <sz val="10"/>
        <color indexed="8"/>
        <rFont val="Calibri"/>
        <family val="2"/>
        <charset val="238"/>
      </rPr>
      <t>kapitálové</t>
    </r>
  </si>
  <si>
    <r>
      <t xml:space="preserve">Prostředky z veřejných zdrojů </t>
    </r>
    <r>
      <rPr>
        <b/>
        <sz val="10"/>
        <color indexed="8"/>
        <rFont val="Calibri"/>
        <family val="2"/>
        <charset val="238"/>
      </rPr>
      <t>celkem</t>
    </r>
  </si>
  <si>
    <t>Použité zdroje celkem</t>
  </si>
  <si>
    <t>g=e-f</t>
  </si>
  <si>
    <t>h=e-f</t>
  </si>
  <si>
    <t>PO 2 - Terciární vzdělávání, výzkum a vývoj</t>
  </si>
  <si>
    <t>2.2 Vysokoškolské vzdělávání</t>
  </si>
  <si>
    <t>2.3 Lidské zdroje ve VaV</t>
  </si>
  <si>
    <t>2.4 Partnerství a sítě</t>
  </si>
  <si>
    <t>PO 1 - Evropská centra excelence</t>
  </si>
  <si>
    <t>1.1 Evropská centra excelence</t>
  </si>
  <si>
    <t>PO 2 - Regionální VaV centra</t>
  </si>
  <si>
    <t>2.1 Regionální VaV centra</t>
  </si>
  <si>
    <t>PO 3 - Komercializace a popularizace VaV</t>
  </si>
  <si>
    <t>PO 4 – Infrastruktura pro výuku na VŠ spojenou s výzkumem</t>
  </si>
  <si>
    <t>4.1 Infrastruktura pro výuku na VŠ spojenou s výzkumem</t>
  </si>
  <si>
    <t>C  e  l  k  e  m</t>
  </si>
  <si>
    <t>Podle potřeby vložit další řádky</t>
  </si>
  <si>
    <t>Vratka nevyčerpaných prostředků</t>
  </si>
  <si>
    <t>Název údaje</t>
  </si>
  <si>
    <t>I. Běžné prostředky</t>
  </si>
  <si>
    <t>II. Kapitálové prostředky</t>
  </si>
  <si>
    <t>III. Celkem</t>
  </si>
  <si>
    <r>
      <t xml:space="preserve">poskytnuto </t>
    </r>
    <r>
      <rPr>
        <sz val="8"/>
        <rFont val="Calibri"/>
        <family val="2"/>
        <charset val="238"/>
      </rPr>
      <t>(2)</t>
    </r>
  </si>
  <si>
    <t>v tom:</t>
  </si>
  <si>
    <t>získané přes kapitolu MŠMT</t>
  </si>
  <si>
    <t>dotace spojené se vzdělávací činností</t>
  </si>
  <si>
    <t>dotace na VaV</t>
  </si>
  <si>
    <t xml:space="preserve">Název akce </t>
  </si>
  <si>
    <r>
      <t xml:space="preserve">Prostředky z veřejných zdrojů </t>
    </r>
    <r>
      <rPr>
        <b/>
        <sz val="10"/>
        <color indexed="8"/>
        <rFont val="Calibri"/>
        <family val="2"/>
        <charset val="238"/>
      </rPr>
      <t>celkem</t>
    </r>
    <r>
      <rPr>
        <sz val="10"/>
        <color indexed="8"/>
        <rFont val="Calibri"/>
        <family val="2"/>
        <charset val="238"/>
      </rPr>
      <t xml:space="preserve"> </t>
    </r>
  </si>
  <si>
    <t xml:space="preserve">poskytnuté </t>
  </si>
  <si>
    <t>j=f+h+i</t>
  </si>
  <si>
    <t>FRIM</t>
  </si>
  <si>
    <t>FPP</t>
  </si>
  <si>
    <t>FÚUP</t>
  </si>
  <si>
    <t>l= f+k</t>
  </si>
  <si>
    <t>C</t>
  </si>
  <si>
    <t>Stipendia pro studenty doktorských studijních programů</t>
  </si>
  <si>
    <t>D</t>
  </si>
  <si>
    <t>Zahraniční studenti a mezinárodní spolupráce</t>
  </si>
  <si>
    <t>F</t>
  </si>
  <si>
    <t>Fond vzdělávací politiky</t>
  </si>
  <si>
    <t>M</t>
  </si>
  <si>
    <t>Mimořádné aktivity</t>
  </si>
  <si>
    <t>S</t>
  </si>
  <si>
    <t>Sociální stipendia</t>
  </si>
  <si>
    <t>U</t>
  </si>
  <si>
    <t>Ubytovací stipendia</t>
  </si>
  <si>
    <t>G</t>
  </si>
  <si>
    <t>Fond rozvoje vysokých škol</t>
  </si>
  <si>
    <t>I</t>
  </si>
  <si>
    <t>Rozvojové programy</t>
  </si>
  <si>
    <t>J</t>
  </si>
  <si>
    <t>Dotace na ubytování a stravování</t>
  </si>
  <si>
    <t>A+B</t>
  </si>
  <si>
    <r>
      <t xml:space="preserve">Druh podpory (dotační položky a ukazatele) </t>
    </r>
    <r>
      <rPr>
        <sz val="8"/>
        <color indexed="8"/>
        <rFont val="Calibri"/>
        <family val="2"/>
        <charset val="238"/>
      </rPr>
      <t>(1)</t>
    </r>
  </si>
  <si>
    <r>
      <t>poskytnuté</t>
    </r>
    <r>
      <rPr>
        <sz val="8"/>
        <color indexed="8"/>
        <rFont val="Calibri"/>
        <family val="2"/>
        <charset val="238"/>
      </rPr>
      <t xml:space="preserve"> (2)</t>
    </r>
  </si>
  <si>
    <r>
      <t>použité</t>
    </r>
    <r>
      <rPr>
        <sz val="8"/>
        <color indexed="8"/>
        <rFont val="Calibri"/>
        <family val="2"/>
        <charset val="238"/>
      </rPr>
      <t xml:space="preserve"> (3)</t>
    </r>
  </si>
  <si>
    <t>další dle specifikace VVŠ</t>
  </si>
  <si>
    <t>Vratka nevyčerp. prostředků</t>
  </si>
  <si>
    <t>OON</t>
  </si>
  <si>
    <r>
      <t xml:space="preserve">Prostředky z veřejných zdrojů </t>
    </r>
    <r>
      <rPr>
        <b/>
        <sz val="10"/>
        <color indexed="8"/>
        <rFont val="Calibri"/>
        <family val="2"/>
        <charset val="238"/>
      </rPr>
      <t xml:space="preserve">běžné </t>
    </r>
    <r>
      <rPr>
        <sz val="8"/>
        <color indexed="8"/>
        <rFont val="Calibri"/>
        <family val="2"/>
        <charset val="238"/>
      </rPr>
      <t>(1)</t>
    </r>
  </si>
  <si>
    <r>
      <t xml:space="preserve">poskytnuté </t>
    </r>
    <r>
      <rPr>
        <sz val="8"/>
        <color indexed="8"/>
        <rFont val="Calibri"/>
        <family val="2"/>
        <charset val="238"/>
      </rPr>
      <t>(2)</t>
    </r>
  </si>
  <si>
    <r>
      <rPr>
        <sz val="8"/>
        <rFont val="Calibri"/>
        <family val="2"/>
        <charset val="238"/>
      </rPr>
      <t>(3)</t>
    </r>
    <r>
      <rPr>
        <sz val="10"/>
        <rFont val="Calibri"/>
        <family val="2"/>
        <charset val="238"/>
      </rPr>
      <t xml:space="preserve"> Uvedou se prostředky fondu reprodukce majetku VVŠ, případně investičního příspěvku daného roku.  Pokud v hodnotě bude investiční příspěvek obsažen, je třeba tuto skutečnost specifikovat v komentáři.</t>
    </r>
  </si>
  <si>
    <r>
      <t>Studijní programy a s nimi spojená tvůrčí činnost</t>
    </r>
    <r>
      <rPr>
        <sz val="8"/>
        <color indexed="8"/>
        <rFont val="Calibri"/>
        <family val="2"/>
        <charset val="238"/>
      </rPr>
      <t xml:space="preserve"> (6)</t>
    </r>
  </si>
  <si>
    <t>Územní rozpočty</t>
  </si>
  <si>
    <t>f*</t>
  </si>
  <si>
    <t>Ostatní kapitoly státního rozpočtu</t>
  </si>
  <si>
    <r>
      <t xml:space="preserve">Prostředky ze zahraničí </t>
    </r>
    <r>
      <rPr>
        <sz val="10"/>
        <color indexed="8"/>
        <rFont val="Calibri"/>
        <family val="2"/>
        <charset val="238"/>
      </rPr>
      <t>(získané přímo VVŠ)</t>
    </r>
  </si>
  <si>
    <r>
      <t xml:space="preserve">Druh podpory/název programu </t>
    </r>
    <r>
      <rPr>
        <sz val="8"/>
        <color indexed="8"/>
        <rFont val="Calibri"/>
        <family val="2"/>
        <charset val="238"/>
      </rPr>
      <t>(1)</t>
    </r>
  </si>
  <si>
    <r>
      <t xml:space="preserve">poskytnuté </t>
    </r>
    <r>
      <rPr>
        <sz val="8"/>
        <color indexed="8"/>
        <rFont val="Calibri"/>
        <family val="2"/>
        <charset val="238"/>
      </rPr>
      <t>(2)</t>
    </r>
  </si>
  <si>
    <r>
      <t xml:space="preserve">použité </t>
    </r>
    <r>
      <rPr>
        <sz val="8"/>
        <color indexed="8"/>
        <rFont val="Calibri"/>
        <family val="2"/>
        <charset val="238"/>
      </rPr>
      <t>(3)</t>
    </r>
  </si>
  <si>
    <r>
      <rPr>
        <sz val="8"/>
        <color indexed="8"/>
        <rFont val="Calibri"/>
        <family val="2"/>
        <charset val="238"/>
      </rPr>
      <t>(2)</t>
    </r>
    <r>
      <rPr>
        <sz val="10"/>
        <color indexed="8"/>
        <rFont val="Calibri"/>
        <family val="2"/>
        <charset val="238"/>
      </rPr>
      <t xml:space="preserve"> Poskytnuto: jedná se o finanční prostředky, které byly vysoké škole poskytnuty v daném kalendářním roce jako podpora VaV podle zákona 130/2002 Sb. Uvádí se ve shodě s objemem finančních prostředků uvedených v rozhodnutí (sl. a, c, e).</t>
    </r>
  </si>
  <si>
    <t>j=f+i</t>
  </si>
  <si>
    <t>specifikovat dle programu</t>
  </si>
  <si>
    <r>
      <t>Vlastní použité</t>
    </r>
    <r>
      <rPr>
        <sz val="8"/>
        <color indexed="8"/>
        <rFont val="Calibri"/>
        <family val="2"/>
        <charset val="238"/>
      </rPr>
      <t xml:space="preserve"> (3)</t>
    </r>
  </si>
  <si>
    <r>
      <rPr>
        <sz val="8"/>
        <rFont val="Calibri"/>
        <family val="2"/>
        <charset val="238"/>
      </rPr>
      <t>(4)</t>
    </r>
    <r>
      <rPr>
        <sz val="9"/>
        <rFont val="Calibri"/>
        <family val="2"/>
        <charset val="238"/>
      </rPr>
      <t xml:space="preserve"> Uvedou se </t>
    </r>
    <r>
      <rPr>
        <sz val="10"/>
        <rFont val="Calibri"/>
        <family val="2"/>
        <charset val="238"/>
      </rPr>
      <t>prostředky nezařazené v předchozích sloupcích.</t>
    </r>
  </si>
  <si>
    <t>f**</t>
  </si>
  <si>
    <r>
      <t xml:space="preserve">Operační program/prioritní osa/oblast podpory  </t>
    </r>
    <r>
      <rPr>
        <sz val="8"/>
        <color indexed="8"/>
        <rFont val="Calibri"/>
        <family val="2"/>
        <charset val="238"/>
      </rPr>
      <t>(1)</t>
    </r>
  </si>
  <si>
    <r>
      <t xml:space="preserve">poskytnuté </t>
    </r>
    <r>
      <rPr>
        <sz val="8"/>
        <color indexed="8"/>
        <rFont val="Calibri"/>
        <family val="2"/>
        <charset val="238"/>
      </rPr>
      <t>(3)</t>
    </r>
  </si>
  <si>
    <r>
      <t xml:space="preserve">použité </t>
    </r>
    <r>
      <rPr>
        <sz val="8"/>
        <color indexed="8"/>
        <rFont val="Calibri"/>
        <family val="2"/>
        <charset val="238"/>
      </rPr>
      <t>(4)</t>
    </r>
  </si>
  <si>
    <r>
      <t>z toho zdroje EU v</t>
    </r>
    <r>
      <rPr>
        <sz val="10"/>
        <color indexed="8"/>
        <rFont val="Calibri"/>
        <family val="2"/>
        <charset val="238"/>
      </rPr>
      <t xml:space="preserve"> %</t>
    </r>
    <r>
      <rPr>
        <sz val="8"/>
        <color indexed="8"/>
        <rFont val="Calibri"/>
        <family val="2"/>
        <charset val="238"/>
      </rPr>
      <t xml:space="preserve"> (5)</t>
    </r>
  </si>
  <si>
    <r>
      <t xml:space="preserve">VaV </t>
    </r>
    <r>
      <rPr>
        <sz val="8"/>
        <color indexed="8"/>
        <rFont val="Calibri"/>
        <family val="2"/>
        <charset val="238"/>
      </rPr>
      <t>(2)</t>
    </r>
  </si>
  <si>
    <r>
      <rPr>
        <sz val="8"/>
        <color indexed="8"/>
        <rFont val="Calibri"/>
        <family val="2"/>
        <charset val="238"/>
      </rPr>
      <t>(5)</t>
    </r>
    <r>
      <rPr>
        <sz val="10"/>
        <color indexed="8"/>
        <rFont val="Calibri"/>
        <family val="2"/>
        <charset val="238"/>
      </rPr>
      <t xml:space="preserve"> Z celkových prostředků poskytnutých i použitých k financování projektů v dané kategorii se uvede procentuální podíl zdrojů pocházejících mimo veřejné rozpočty ČR - z EU; např. v případě OP VK zde bude uvedeno 85%.</t>
    </r>
  </si>
  <si>
    <r>
      <rPr>
        <sz val="8"/>
        <color indexed="8"/>
        <rFont val="Calibri"/>
        <family val="2"/>
        <charset val="238"/>
      </rPr>
      <t>(9)</t>
    </r>
    <r>
      <rPr>
        <sz val="10"/>
        <color indexed="8"/>
        <rFont val="Calibri"/>
        <family val="2"/>
        <charset val="238"/>
      </rPr>
      <t xml:space="preserve"> Uvedou se prostředky nezařazené  v předchozích sloupcích. Pokud jsou v uvedené hodnotě obsaženy i veřejné zdroje, poskytnuté škole ve sledovaném roce prostřednictvím jiného dotačního titulu,  je nutné tuto skutečnost specifikovat v komentáři.</t>
    </r>
  </si>
  <si>
    <t>další dle operačního programu, PO a oblasti podpory</t>
  </si>
  <si>
    <r>
      <t>Prostředky ze zahraničí</t>
    </r>
    <r>
      <rPr>
        <b/>
        <sz val="10"/>
        <color indexed="8"/>
        <rFont val="Calibri"/>
        <family val="2"/>
        <charset val="238"/>
      </rPr>
      <t xml:space="preserve"> (získané přímo VVŠ)</t>
    </r>
  </si>
  <si>
    <r>
      <rPr>
        <sz val="8"/>
        <color indexed="8"/>
        <rFont val="Calibri"/>
        <family val="2"/>
        <charset val="238"/>
      </rPr>
      <t xml:space="preserve">(2) </t>
    </r>
    <r>
      <rPr>
        <sz val="10"/>
        <color indexed="8"/>
        <rFont val="Calibri"/>
        <family val="2"/>
        <charset val="238"/>
      </rPr>
      <t xml:space="preserve">Vysoká škola uvede pro oblast podpory financovanou z prostředků VaV dle zákona č. 130/2002 Sb. o podpoře výzkumu a vývoje zkratku VaV. </t>
    </r>
  </si>
  <si>
    <r>
      <t>VaV z národních zdrojů</t>
    </r>
    <r>
      <rPr>
        <sz val="8"/>
        <rFont val="Calibri"/>
        <family val="2"/>
        <charset val="238"/>
      </rPr>
      <t xml:space="preserve"> (2)</t>
    </r>
  </si>
  <si>
    <r>
      <t xml:space="preserve">Počet pracovníků </t>
    </r>
    <r>
      <rPr>
        <sz val="8"/>
        <rFont val="Calibri"/>
        <family val="2"/>
        <charset val="238"/>
      </rPr>
      <t>(3)</t>
    </r>
  </si>
  <si>
    <r>
      <rPr>
        <sz val="8"/>
        <color indexed="8"/>
        <rFont val="Calibri"/>
        <family val="2"/>
        <charset val="238"/>
      </rPr>
      <t>(3)</t>
    </r>
    <r>
      <rPr>
        <sz val="10"/>
        <color indexed="8"/>
        <rFont val="Calibri"/>
        <family val="2"/>
        <charset val="238"/>
      </rPr>
      <t xml:space="preserve"> Počet pracovníků = průměrný počet zaměstnanců přepočtený na plný úvazek (full-time equivalent). Zahrnuje počty zaměstnanců v jednotlivých kategoriích za celý sledovaný rok přepočtené na zaměstnance s plným pracovním úvazkem, zaokrouhlené na celé číslo.  Počet pracovníků ve sl.1 je odvozený od mzdových prostředků hrazených z kapitoly 333-MŠMT; ve sl. 4 je odvozený od mzdových prostředků hrazených z ostatních zdrojů rozpočtu VŠ.</t>
    </r>
  </si>
  <si>
    <r>
      <t xml:space="preserve">akademičtí pracovníci </t>
    </r>
    <r>
      <rPr>
        <sz val="8"/>
        <rFont val="Calibri"/>
        <family val="2"/>
        <charset val="238"/>
      </rPr>
      <t>(4)</t>
    </r>
  </si>
  <si>
    <r>
      <rPr>
        <sz val="8"/>
        <color indexed="8"/>
        <rFont val="Calibri"/>
        <family val="2"/>
        <charset val="238"/>
      </rPr>
      <t>(4)</t>
    </r>
    <r>
      <rPr>
        <sz val="10"/>
        <color indexed="8"/>
        <rFont val="Calibri"/>
        <family val="2"/>
        <charset val="238"/>
      </rPr>
      <t xml:space="preserve"> Jedná se o pracovníky vysoké školy, kteří jsou vnitřním předpisem vysoké školy zařazeni mezi akademické pracovníky. Zároveň platí, že se v rámci svého úvazku věnují pedagogické nebo vědecké činnosti; není možné mezi akademické pracovníky zařadit vědecké pracovníky, kteří na vysoké škole pouze vědecky pracují a vůbec nevyučují. Vědečtí, výzkumní a vývojoví pracovníci podílející se na pedagogické činnosti budou započteni do vyznačených kategorií akademických pracovníků.
Pokud vysoká škola v rámci svých vnitřních předpisů eviduje i jiné kategorie akademických pracovníků, doplní řádek "ostatní" a v komentáři blíže vysvětlí, o jaké pracovníky se jedná. Výčet v jednotlivých kategoriách (řádcích) akademických pracovníků se nesmí překrývat, celkový součet musí odpovídat skutečným přepočteným "full-time" akademickým pracovníkům. Celkový součet za kategorii akademických pracovníků a vědeckých pracovníků musí souhlasit s údajem vykázaným ve výroční zprávě o činnosti, tabulka 7.1.</t>
    </r>
  </si>
  <si>
    <r>
      <t xml:space="preserve">vědečtí pracovníci </t>
    </r>
    <r>
      <rPr>
        <sz val="8"/>
        <rFont val="Calibri"/>
        <family val="2"/>
        <charset val="238"/>
      </rPr>
      <t>(5)</t>
    </r>
  </si>
  <si>
    <r>
      <t xml:space="preserve">ostatní </t>
    </r>
    <r>
      <rPr>
        <sz val="8"/>
        <rFont val="Calibri"/>
        <family val="2"/>
        <charset val="238"/>
      </rPr>
      <t>(6)</t>
    </r>
  </si>
  <si>
    <r>
      <rPr>
        <sz val="8"/>
        <color indexed="8"/>
        <rFont val="Calibri"/>
        <family val="2"/>
        <charset val="238"/>
      </rPr>
      <t>(5)</t>
    </r>
    <r>
      <rPr>
        <sz val="10"/>
        <color indexed="8"/>
        <rFont val="Calibri"/>
        <family val="2"/>
        <charset val="238"/>
      </rPr>
      <t xml:space="preserve"> Jedná se o vědecké pracovníky, kteří v rámci svého úvazku na vysoké škole pouze vědecky pracují. Pedagogické činnosti se nevěnují vůbec.</t>
    </r>
  </si>
  <si>
    <r>
      <rPr>
        <sz val="8"/>
        <color indexed="8"/>
        <rFont val="Calibri"/>
        <family val="2"/>
        <charset val="238"/>
      </rPr>
      <t>(6)</t>
    </r>
    <r>
      <rPr>
        <sz val="10"/>
        <color indexed="8"/>
        <rFont val="Calibri"/>
        <family val="2"/>
        <charset val="238"/>
      </rPr>
      <t xml:space="preserve"> Úvazky pracovníků, v nichž se zaměstnanci vysoké školy nevěnují ani pedagogické ani vědecké činnosti; jde zejména o technicko- hospodářské pracovníky, provozní a obchodně provozní pracovníky, zdravotní a ostatní pracovníky, atp.</t>
    </r>
  </si>
  <si>
    <r>
      <t xml:space="preserve">  C  e  l  k  e  m</t>
    </r>
    <r>
      <rPr>
        <sz val="11"/>
        <rFont val="Calibri"/>
        <family val="2"/>
        <charset val="238"/>
      </rPr>
      <t xml:space="preserve"> </t>
    </r>
    <r>
      <rPr>
        <sz val="8"/>
        <rFont val="Calibri"/>
        <family val="2"/>
        <charset val="238"/>
      </rPr>
      <t xml:space="preserve"> (5)</t>
    </r>
  </si>
  <si>
    <t>Tabulka 1   Rozvaha (bilance)</t>
  </si>
  <si>
    <t>Tabulka 4   Přehled o peněžních tocích (výkaz cash flow)</t>
  </si>
  <si>
    <t>Tabulka 7   Příjmy z poplatků a úhrad za další činnosti poskytované veřejnou vysokou školou</t>
  </si>
  <si>
    <r>
      <t xml:space="preserve">Tabulka 10   Neinvestiční náklady a výnosy - Koleje a menzy </t>
    </r>
    <r>
      <rPr>
        <sz val="12"/>
        <rFont val="Calibri"/>
        <family val="2"/>
        <charset val="238"/>
      </rPr>
      <t>(KaM)</t>
    </r>
  </si>
  <si>
    <t>Tabulka 10.a   Neinvestiční náklady a výnosy - oblast stravování</t>
  </si>
  <si>
    <t>Tabulka 10.b   Neinvestiční náklady a výnosy - oblast ubytování</t>
  </si>
  <si>
    <r>
      <rPr>
        <sz val="8"/>
        <rFont val="Calibri"/>
        <family val="2"/>
        <charset val="238"/>
      </rPr>
      <t xml:space="preserve">(4) </t>
    </r>
    <r>
      <rPr>
        <sz val="10"/>
        <rFont val="Calibri"/>
        <family val="2"/>
        <charset val="238"/>
      </rPr>
      <t>Část tabulky Souhrn 1 a Souhrn 2 slouží k třídění údajů uvedených v předchozích řádcích tabulky 5</t>
    </r>
  </si>
  <si>
    <r>
      <rPr>
        <sz val="8"/>
        <color indexed="8"/>
        <rFont val="Calibri"/>
        <family val="2"/>
        <charset val="238"/>
      </rPr>
      <t>(1)</t>
    </r>
    <r>
      <rPr>
        <sz val="10"/>
        <color indexed="8"/>
        <rFont val="Calibri"/>
        <family val="2"/>
        <charset val="238"/>
      </rPr>
      <t xml:space="preserve"> Součtové údaje řádků označených tmavě šedou barvou  se musí shodovat s údaji uvedenými v tabulce 5. Součtový údaj za MŠMT = Tab. 5, ř.9+ř.11; za dotace ostatních kapitol státního rozpočtu = Tab. 5, ř.18; za územní rozpočty = Tab. 5, ř.25; za prostředky ze zahraničí = Tab. 5, ř.28. Tabulka je tříděna podle poskytovatele, za každého poskytovatele VŠ vždy uvede součtový údaj (předpokládá se, že příspěvek poskytuje vysoké škole pouze MŠMT, v ostatních případech se bude jednat o dotaci). U každého poskytovatele pak budou uvedeny v řádcích zdroje z jednotlivých programů, které VŠ získala (nejpodrobnější údaj bude na úrovni programu, není třeba vyplňovat tabulku na úroveň projektů). </t>
    </r>
    <r>
      <rPr>
        <sz val="10"/>
        <color indexed="8"/>
        <rFont val="Calibri"/>
        <family val="2"/>
        <charset val="238"/>
      </rPr>
      <t>Pokud škola realizuje vzdělávací projekt/program financovaný pouze z neveřejných zdrojů, realizuje aktivity v rámci doplňkové činnosti za úplatu, apod., do této tabulky je uvádět v řádcích nebude.</t>
    </r>
  </si>
  <si>
    <r>
      <rPr>
        <sz val="8"/>
        <color indexed="8"/>
        <rFont val="Calibri"/>
        <family val="2"/>
        <charset val="238"/>
      </rPr>
      <t>(4)</t>
    </r>
    <r>
      <rPr>
        <sz val="10"/>
        <color indexed="8"/>
        <rFont val="Calibri"/>
        <family val="2"/>
        <charset val="238"/>
      </rPr>
      <t xml:space="preserve"> Z celkových veřejných prostředků poskytnutých i použitých k financování projektů v dané kategorii se uvede procentuální podíl zdrojů pocházejících mimo veřejné rozpočty ČR - z veřejných rozpočtu EU nebo jiných zahraničních veřejných zdrojů.</t>
    </r>
  </si>
  <si>
    <r>
      <t>z toho zdroje zahr. v</t>
    </r>
    <r>
      <rPr>
        <sz val="10"/>
        <color indexed="8"/>
        <rFont val="Calibri"/>
        <family val="2"/>
        <charset val="238"/>
      </rPr>
      <t xml:space="preserve"> %</t>
    </r>
    <r>
      <rPr>
        <sz val="8"/>
        <color indexed="8"/>
        <rFont val="Calibri"/>
        <family val="2"/>
        <charset val="238"/>
      </rPr>
      <t xml:space="preserve"> (4)</t>
    </r>
  </si>
  <si>
    <r>
      <rPr>
        <sz val="8"/>
        <color indexed="8"/>
        <rFont val="Calibri"/>
        <family val="2"/>
        <charset val="238"/>
      </rPr>
      <t>(1)</t>
    </r>
    <r>
      <rPr>
        <sz val="10"/>
        <color indexed="8"/>
        <rFont val="Calibri"/>
        <family val="2"/>
        <charset val="238"/>
      </rPr>
      <t xml:space="preserve"> Součtové údaje řádků označených tmavě šedou barvou  se musí shodovat s údaji uvedenými v tabulce 5. Součtový údaj za MŠMT </t>
    </r>
    <r>
      <rPr>
        <u/>
        <sz val="10"/>
        <color indexed="8"/>
        <rFont val="Calibri"/>
        <family val="2"/>
        <charset val="238"/>
      </rPr>
      <t>v částech označených VaV</t>
    </r>
    <r>
      <rPr>
        <sz val="10"/>
        <color indexed="8"/>
        <rFont val="Calibri"/>
        <family val="2"/>
        <charset val="238"/>
      </rPr>
      <t xml:space="preserve"> = Tab. 5, ř.6; za dotace ostatních kapitol státního rozpočtu = Tab. 5, ř.16; za územní rozpočty = Tab. 5, ř.23. Součtový údaj za MŠMT</t>
    </r>
    <r>
      <rPr>
        <u/>
        <sz val="10"/>
        <color indexed="8"/>
        <rFont val="Calibri"/>
        <family val="2"/>
        <charset val="238"/>
      </rPr>
      <t xml:space="preserve"> v částech neoznačených VaV</t>
    </r>
    <r>
      <rPr>
        <sz val="10"/>
        <color indexed="8"/>
        <rFont val="Calibri"/>
        <family val="2"/>
        <charset val="238"/>
      </rPr>
      <t xml:space="preserve"> = Tab. 5, ř.5; za dotace ostatních kapitol státního rozpočtu = Tab. 5, ř.15; za územní rozpočty = Tab. 5, ř.22.
Tabulka je tříděna podle poskytovatele, dále podle operačního programu, prioritní osy, oblasti podpory (nejpodrobnější údaj bude na úrovni oblasti podpory, není třeba vyplňovat tabulku na úroveň projektů). VŠ uvede ty programy, ve kterých získává finanční prostředky (tzn. včetně IPN). Za každého poskytovatele VŠ vždy uvede součtový údaj. </t>
    </r>
  </si>
  <si>
    <r>
      <rPr>
        <sz val="8"/>
        <rFont val="Calibri"/>
        <family val="2"/>
        <charset val="238"/>
      </rPr>
      <t>(2)</t>
    </r>
    <r>
      <rPr>
        <sz val="10"/>
        <rFont val="Calibri"/>
        <family val="2"/>
        <charset val="238"/>
      </rPr>
      <t xml:space="preserve"> VŠ uvede celkovou částku, kterou vyplatila na stipendiích - odděleně pro studenty a pro ostatní účastníky vzdělávání</t>
    </r>
  </si>
  <si>
    <t>Součet hodnot sloupku "b", resp. "c"  za oblast stravování a sloupku "b", resp. "c" za oblast ubytování se rovná součtu hodnot z řádku 0042 sl. 1, resp. sl. 2 dílčího výkazu zisku a ztrát (Tab. 2) za součást školy KaM</t>
  </si>
  <si>
    <t>Součet hodnot sloupků "h", resp. "k"  za oblast stravování a sloupků "h", resp. "k" za oblast ubytování se rovná součtu hodnot z řádku 0079 sl. 1, resp. sl. 2 dílčího výkazu zisku a ztrát (Tab. 2) za součást školy KaM</t>
  </si>
  <si>
    <t>Součet počátečních stavů fondů k 1. 1. roku (pole a1) se rovná  údaji z řádku 0089 sl. 1 tab. 1 - Rozvaha</t>
  </si>
  <si>
    <t>Součet koncových stavů fondů k 31. 12. roku (pole e1) se rovná  údaji z řádku 0089 sl. 2 tab. 1 - Rozvaha</t>
  </si>
  <si>
    <r>
      <rPr>
        <sz val="8"/>
        <rFont val="Calibri"/>
        <family val="2"/>
        <charset val="238"/>
      </rPr>
      <t>(3)</t>
    </r>
    <r>
      <rPr>
        <sz val="10"/>
        <rFont val="Calibri"/>
        <family val="2"/>
        <charset val="238"/>
      </rPr>
      <t xml:space="preserve"> Vyhláškou je dáno pouze označení a členění textů; čísla příslušných účtů jsou doplněna pro lepší orientaci ve výkazu.</t>
    </r>
  </si>
  <si>
    <r>
      <rPr>
        <sz val="8"/>
        <rFont val="Calibri"/>
        <family val="2"/>
        <charset val="238"/>
      </rPr>
      <t>(4)</t>
    </r>
    <r>
      <rPr>
        <sz val="10"/>
        <rFont val="Calibri"/>
        <family val="2"/>
        <charset val="238"/>
      </rPr>
      <t xml:space="preserve"> Číslování řádků a sloupců je závazné pro datové vstupní věty formátu F-JASU pro zpracování výkazů v MÚZO Praha s.r.o.</t>
    </r>
  </si>
  <si>
    <r>
      <t xml:space="preserve">účet / součet </t>
    </r>
    <r>
      <rPr>
        <sz val="8"/>
        <rFont val="Calibri"/>
        <family val="2"/>
        <charset val="238"/>
      </rPr>
      <t>(2)</t>
    </r>
  </si>
  <si>
    <r>
      <t>řádek</t>
    </r>
    <r>
      <rPr>
        <sz val="9"/>
        <rFont val="Calibri"/>
        <family val="2"/>
        <charset val="238"/>
      </rPr>
      <t xml:space="preserve"> </t>
    </r>
    <r>
      <rPr>
        <sz val="8"/>
        <rFont val="Calibri"/>
        <family val="2"/>
        <charset val="238"/>
      </rPr>
      <t>(3)</t>
    </r>
  </si>
  <si>
    <r>
      <t>stav k 1.1.</t>
    </r>
    <r>
      <rPr>
        <b/>
        <sz val="8"/>
        <rFont val="Calibri"/>
        <family val="2"/>
        <charset val="238"/>
      </rPr>
      <t xml:space="preserve"> </t>
    </r>
    <r>
      <rPr>
        <sz val="8"/>
        <rFont val="Calibri"/>
        <family val="2"/>
        <charset val="238"/>
      </rPr>
      <t>(4)</t>
    </r>
  </si>
  <si>
    <r>
      <t>stav k 31.12.</t>
    </r>
    <r>
      <rPr>
        <sz val="8"/>
        <rFont val="Calibri"/>
        <family val="2"/>
        <charset val="238"/>
      </rPr>
      <t>(4)</t>
    </r>
  </si>
  <si>
    <r>
      <t xml:space="preserve">hlavní činnost </t>
    </r>
    <r>
      <rPr>
        <sz val="8"/>
        <rFont val="Calibri"/>
        <family val="2"/>
        <charset val="238"/>
      </rPr>
      <t>(4)</t>
    </r>
  </si>
  <si>
    <r>
      <t xml:space="preserve">doplňková (hospodářská) činnost </t>
    </r>
    <r>
      <rPr>
        <sz val="8"/>
        <rFont val="Calibri"/>
        <family val="2"/>
        <charset val="238"/>
      </rPr>
      <t>(4)</t>
    </r>
  </si>
  <si>
    <t xml:space="preserve">       dotace spojené s programy reprodukce majetku</t>
  </si>
  <si>
    <t xml:space="preserve">       příspěvek</t>
  </si>
  <si>
    <t xml:space="preserve">       ostatní dotace</t>
  </si>
  <si>
    <r>
      <t xml:space="preserve">Prostředky z veřejných zdrojů (dotace a příspěvky) národní i zahraniční  </t>
    </r>
    <r>
      <rPr>
        <b/>
        <sz val="8"/>
        <rFont val="Calibri"/>
        <family val="2"/>
        <charset val="238"/>
      </rPr>
      <t>(ř.2+ř.27)</t>
    </r>
  </si>
  <si>
    <r>
      <t xml:space="preserve"> v tom: </t>
    </r>
    <r>
      <rPr>
        <b/>
        <sz val="10"/>
        <rFont val="Calibri"/>
        <family val="2"/>
        <charset val="238"/>
      </rPr>
      <t xml:space="preserve">1. prostředky plynoucí přes (z) veřejné rozpočty ČR   </t>
    </r>
    <r>
      <rPr>
        <b/>
        <sz val="8"/>
        <rFont val="Calibri"/>
        <family val="2"/>
        <charset val="238"/>
      </rPr>
      <t>(ř.3+ř.13+ř.20)</t>
    </r>
  </si>
  <si>
    <r>
      <t xml:space="preserve">získané přes kapitolu MŠMT  </t>
    </r>
    <r>
      <rPr>
        <sz val="8"/>
        <rFont val="Calibri"/>
        <family val="2"/>
        <charset val="238"/>
      </rPr>
      <t>(ř.4+ř.7)</t>
    </r>
  </si>
  <si>
    <r>
      <t xml:space="preserve">dotace ostatní  </t>
    </r>
    <r>
      <rPr>
        <sz val="8"/>
        <rFont val="Calibri"/>
        <family val="2"/>
        <charset val="238"/>
      </rPr>
      <t>(ř.8+ř.12)</t>
    </r>
  </si>
  <si>
    <r>
      <t xml:space="preserve">dotace spojené se vzdělávací činností  </t>
    </r>
    <r>
      <rPr>
        <sz val="8"/>
        <rFont val="Calibri"/>
        <family val="2"/>
        <charset val="238"/>
      </rPr>
      <t>(ř.9+ř.10+ř.11)</t>
    </r>
  </si>
  <si>
    <r>
      <t xml:space="preserve">získané přes ostatní kapitoly státního rozpočtu  </t>
    </r>
    <r>
      <rPr>
        <sz val="8"/>
        <rFont val="Calibri"/>
        <family val="2"/>
        <charset val="238"/>
      </rPr>
      <t>(ř.14+ř.17)</t>
    </r>
  </si>
  <si>
    <r>
      <t xml:space="preserve">dotace na operační programy EU  </t>
    </r>
    <r>
      <rPr>
        <sz val="8"/>
        <rFont val="Calibri"/>
        <family val="2"/>
        <charset val="238"/>
      </rPr>
      <t>(ř.15+ř.16)</t>
    </r>
  </si>
  <si>
    <r>
      <t xml:space="preserve">dotace ostatní  </t>
    </r>
    <r>
      <rPr>
        <sz val="8"/>
        <rFont val="Calibri"/>
        <family val="2"/>
        <charset val="238"/>
      </rPr>
      <t>(ř.18+ř.19)</t>
    </r>
  </si>
  <si>
    <r>
      <t xml:space="preserve">získané přes územní rozpočty  </t>
    </r>
    <r>
      <rPr>
        <sz val="8"/>
        <rFont val="Calibri"/>
        <family val="2"/>
        <charset val="238"/>
      </rPr>
      <t>(ř.21+ř.24)</t>
    </r>
  </si>
  <si>
    <r>
      <t xml:space="preserve">dotace na operační programy EU  </t>
    </r>
    <r>
      <rPr>
        <sz val="8"/>
        <rFont val="Calibri"/>
        <family val="2"/>
        <charset val="238"/>
      </rPr>
      <t>(ř.22+ř.23)</t>
    </r>
  </si>
  <si>
    <r>
      <t xml:space="preserve">v tom: </t>
    </r>
    <r>
      <rPr>
        <b/>
        <sz val="10"/>
        <rFont val="Calibri"/>
        <family val="2"/>
        <charset val="238"/>
      </rPr>
      <t xml:space="preserve">2. veřejné prostředky ze zahraničí </t>
    </r>
    <r>
      <rPr>
        <sz val="10"/>
        <rFont val="Calibri"/>
        <family val="2"/>
        <charset val="238"/>
      </rPr>
      <t xml:space="preserve">(získané přímo VVŠ)  </t>
    </r>
    <r>
      <rPr>
        <sz val="8"/>
        <rFont val="Calibri"/>
        <family val="2"/>
        <charset val="238"/>
      </rPr>
      <t>(ř.28+ř.29)</t>
    </r>
  </si>
  <si>
    <r>
      <t xml:space="preserve">SOUHRN 1 </t>
    </r>
    <r>
      <rPr>
        <sz val="8"/>
        <rFont val="Calibri"/>
        <family val="2"/>
        <charset val="238"/>
      </rPr>
      <t>(4)  (ř.31+ř.36)</t>
    </r>
  </si>
  <si>
    <r>
      <t xml:space="preserve">dotace spojené se vzdělávací činností  </t>
    </r>
    <r>
      <rPr>
        <sz val="8"/>
        <rFont val="Calibri"/>
        <family val="2"/>
        <charset val="238"/>
      </rPr>
      <t>(ř.32+ř.33+ř.34+ř.35)</t>
    </r>
  </si>
  <si>
    <r>
      <t xml:space="preserve">získané přes kapitolu MŠMT  </t>
    </r>
    <r>
      <rPr>
        <sz val="8"/>
        <rFont val="Calibri"/>
        <family val="2"/>
        <charset val="238"/>
      </rPr>
      <t>(ř.5+ř.8)</t>
    </r>
  </si>
  <si>
    <r>
      <t xml:space="preserve">získané přes ostatní kapitoly státního rozpočtu </t>
    </r>
    <r>
      <rPr>
        <sz val="8"/>
        <rFont val="Calibri"/>
        <family val="2"/>
        <charset val="238"/>
      </rPr>
      <t xml:space="preserve"> (ř.15+ř.18)</t>
    </r>
  </si>
  <si>
    <r>
      <t xml:space="preserve">získané přes územní rozpočty  </t>
    </r>
    <r>
      <rPr>
        <sz val="8"/>
        <rFont val="Calibri"/>
        <family val="2"/>
        <charset val="238"/>
      </rPr>
      <t xml:space="preserve"> (ř.22+ř.25)</t>
    </r>
  </si>
  <si>
    <r>
      <t xml:space="preserve">veřejné prostředky ze zahraničí (získané přímo VVŠ) </t>
    </r>
    <r>
      <rPr>
        <sz val="8"/>
        <rFont val="Calibri"/>
        <family val="2"/>
        <charset val="238"/>
      </rPr>
      <t xml:space="preserve"> (ř.28)</t>
    </r>
  </si>
  <si>
    <r>
      <t xml:space="preserve">dotace na VaV  </t>
    </r>
    <r>
      <rPr>
        <sz val="8"/>
        <rFont val="Calibri"/>
        <family val="2"/>
        <charset val="238"/>
      </rPr>
      <t>(ř.37+ř.38+ř.39+ř.40)</t>
    </r>
  </si>
  <si>
    <r>
      <t xml:space="preserve">získané přes kapitolu MŠMT  </t>
    </r>
    <r>
      <rPr>
        <sz val="8"/>
        <rFont val="Calibri"/>
        <family val="2"/>
        <charset val="238"/>
      </rPr>
      <t>(ř.6+ř.12)</t>
    </r>
  </si>
  <si>
    <r>
      <t xml:space="preserve">získané přes ostatní kapitoly státního rozpočtu  </t>
    </r>
    <r>
      <rPr>
        <sz val="8"/>
        <rFont val="Calibri"/>
        <family val="2"/>
        <charset val="238"/>
      </rPr>
      <t>(ř.16+ř.19)</t>
    </r>
  </si>
  <si>
    <r>
      <t xml:space="preserve">získané přes územní rozpočty </t>
    </r>
    <r>
      <rPr>
        <sz val="8"/>
        <rFont val="Calibri"/>
        <family val="2"/>
        <charset val="238"/>
      </rPr>
      <t>(ř.23+ř.26)</t>
    </r>
  </si>
  <si>
    <r>
      <t xml:space="preserve">veřejné prostředky ze zahraničí (získané přímo VVŠ) </t>
    </r>
    <r>
      <rPr>
        <sz val="8"/>
        <rFont val="Calibri"/>
        <family val="2"/>
        <charset val="238"/>
      </rPr>
      <t>(ř.29)</t>
    </r>
  </si>
  <si>
    <r>
      <t xml:space="preserve">SOUHRN 2  </t>
    </r>
    <r>
      <rPr>
        <b/>
        <sz val="8"/>
        <rFont val="Calibri"/>
        <family val="2"/>
        <charset val="238"/>
      </rPr>
      <t>(ř.42+ř.46)</t>
    </r>
  </si>
  <si>
    <r>
      <t xml:space="preserve">dotace spojené se vzdělávací činností  </t>
    </r>
    <r>
      <rPr>
        <sz val="8"/>
        <rFont val="Calibri"/>
        <family val="2"/>
        <charset val="238"/>
      </rPr>
      <t>(ř.43+ř.44+ř.45)</t>
    </r>
  </si>
  <si>
    <r>
      <t xml:space="preserve">dotace ostatní  </t>
    </r>
    <r>
      <rPr>
        <sz val="8"/>
        <rFont val="Calibri"/>
        <family val="2"/>
        <charset val="238"/>
      </rPr>
      <t>(ř.8+ř.18+ř.25)</t>
    </r>
  </si>
  <si>
    <r>
      <t xml:space="preserve">veřejné prostředky ze zahraničí (získané přímo VVŠ)  </t>
    </r>
    <r>
      <rPr>
        <sz val="8"/>
        <rFont val="Calibri"/>
        <family val="2"/>
        <charset val="238"/>
      </rPr>
      <t>(ř.28)</t>
    </r>
  </si>
  <si>
    <r>
      <t xml:space="preserve">dotace na VaV </t>
    </r>
    <r>
      <rPr>
        <sz val="8"/>
        <rFont val="Calibri"/>
        <family val="2"/>
        <charset val="238"/>
      </rPr>
      <t xml:space="preserve"> (ř.47+ř.48+ř.49)</t>
    </r>
  </si>
  <si>
    <r>
      <t xml:space="preserve">dotace ostatní </t>
    </r>
    <r>
      <rPr>
        <sz val="8"/>
        <rFont val="Calibri"/>
        <family val="2"/>
        <charset val="238"/>
      </rPr>
      <t xml:space="preserve"> (ř.12+ř.19+ř.26)</t>
    </r>
  </si>
  <si>
    <r>
      <t xml:space="preserve">veřejné prostředky ze zahraničí (získané přímo VVŠ)   </t>
    </r>
    <r>
      <rPr>
        <sz val="8"/>
        <rFont val="Calibri"/>
        <family val="2"/>
        <charset val="238"/>
      </rPr>
      <t>(ř.29)</t>
    </r>
  </si>
  <si>
    <t>j=e-f</t>
  </si>
  <si>
    <r>
      <t>Ostatní použité neveřejné zdroje celkem</t>
    </r>
    <r>
      <rPr>
        <sz val="8"/>
        <color indexed="8"/>
        <rFont val="Calibri"/>
        <family val="2"/>
        <charset val="238"/>
      </rPr>
      <t xml:space="preserve"> (4)</t>
    </r>
  </si>
  <si>
    <r>
      <rPr>
        <sz val="8"/>
        <color indexed="8"/>
        <rFont val="Calibri"/>
        <family val="2"/>
        <charset val="238"/>
      </rPr>
      <t>(3)</t>
    </r>
    <r>
      <rPr>
        <sz val="10"/>
        <color indexed="8"/>
        <rFont val="Calibri"/>
        <family val="2"/>
        <charset val="238"/>
      </rPr>
      <t xml:space="preserve"> Použito: jedná se o finanční prostředky, které VŠ v daném kalendářním roce použila na účel v souladu s rozhodnutím (sloupec b, d, f). Pokud by škola používala veřejné prostředky institucionálního charakteru (např. příspěvek) k dofinancování programů/aktivit uvedených v dalších řádcích této tabulky nebo projektů zde neuvedených, takové použití pro jiný účel financovaný z veřejných zdrojů je nutné specifikovat v komentáři.</t>
    </r>
  </si>
  <si>
    <r>
      <rPr>
        <sz val="8"/>
        <color indexed="8"/>
        <rFont val="Calibri"/>
        <family val="2"/>
        <charset val="238"/>
      </rPr>
      <t>(3)</t>
    </r>
    <r>
      <rPr>
        <sz val="10"/>
        <color indexed="8"/>
        <rFont val="Calibri"/>
        <family val="2"/>
        <charset val="238"/>
      </rPr>
      <t xml:space="preserve"> Použito: jedná se o finanční prostředky, které VŠ v daném kalendářním roce použila na účel v souladu s rozhodnutím (sloupec b, d, f). Pokud by škola používala veřejné prostředky institucionálního charakteru (např. IP na rozvoj VO) k dofinancování programů/aktivit uvedených v dalších řádcích této tabulky nebo projektů zde neuvedených, takové použití pro jiný účel financovaný z veřejných zdrojů je nutné specifikovat v komentáři.</t>
    </r>
  </si>
  <si>
    <r>
      <t xml:space="preserve">Ostatní použ. neveřejné zdroje celkem </t>
    </r>
    <r>
      <rPr>
        <sz val="8"/>
        <color indexed="8"/>
        <rFont val="Calibri"/>
        <family val="2"/>
        <charset val="238"/>
      </rPr>
      <t>(9)</t>
    </r>
  </si>
  <si>
    <t>d=a+b+c</t>
  </si>
  <si>
    <r>
      <t xml:space="preserve">od zaměst-  nanců </t>
    </r>
    <r>
      <rPr>
        <sz val="8"/>
        <rFont val="Calibri"/>
        <family val="2"/>
        <charset val="238"/>
      </rPr>
      <t>(2)</t>
    </r>
  </si>
  <si>
    <r>
      <t xml:space="preserve">ostatní </t>
    </r>
    <r>
      <rPr>
        <sz val="8"/>
        <rFont val="Calibri"/>
        <family val="2"/>
        <charset val="238"/>
      </rPr>
      <t>(3)</t>
    </r>
  </si>
  <si>
    <r>
      <rPr>
        <sz val="8"/>
        <rFont val="Calibri"/>
        <family val="2"/>
        <charset val="238"/>
      </rPr>
      <t>(3)</t>
    </r>
    <r>
      <rPr>
        <sz val="10"/>
        <rFont val="Calibri"/>
        <family val="2"/>
        <charset val="238"/>
      </rPr>
      <t xml:space="preserve"> V případě získání prostředků na činnost v oblasti ubytování z jiných veřejných zdrojů než prostředků kap. 333, VŠ uvede tuto skutečnost do sl "g" a pod tabulkou stručně upřesní, o co se jedná.</t>
    </r>
  </si>
  <si>
    <r>
      <rPr>
        <sz val="8"/>
        <rFont val="Calibri"/>
        <family val="2"/>
        <charset val="238"/>
      </rPr>
      <t>(2)</t>
    </r>
    <r>
      <rPr>
        <sz val="10"/>
        <rFont val="Calibri"/>
        <family val="2"/>
        <charset val="238"/>
      </rPr>
      <t xml:space="preserve"> V případě, že výnosy od zaměstnnanců škola vede v doplňkové činnosti, zahrne tyto prostředky do sl. "j"a výši těchto výnosů konkrétně uvede v komentáři</t>
    </r>
  </si>
  <si>
    <r>
      <rPr>
        <sz val="8"/>
        <rFont val="Calibri"/>
        <family val="2"/>
        <charset val="238"/>
      </rPr>
      <t>(3)</t>
    </r>
    <r>
      <rPr>
        <sz val="10"/>
        <rFont val="Calibri"/>
        <family val="2"/>
        <charset val="238"/>
      </rPr>
      <t xml:space="preserve"> V případě získání prostředků na činnost v oblasti stravování z jiných veřejných zdrojů než prostředků kap. 333, VŠ uvede tuto skutečnost do sl "f" a pod tabulkou stručně upřesní, o co se jedná.</t>
    </r>
  </si>
  <si>
    <r>
      <rPr>
        <sz val="8"/>
        <rFont val="Calibri"/>
        <family val="2"/>
        <charset val="238"/>
      </rPr>
      <t>(2)</t>
    </r>
    <r>
      <rPr>
        <sz val="10"/>
        <rFont val="Calibri"/>
        <family val="2"/>
        <charset val="238"/>
      </rPr>
      <t xml:space="preserve"> Údaje v podbarvených polích se načtou automaticky z vyplněných tabulek 11.a až 11.g</t>
    </r>
  </si>
  <si>
    <r>
      <rPr>
        <sz val="8"/>
        <rFont val="Calibri"/>
        <family val="2"/>
        <charset val="238"/>
      </rPr>
      <t>(1)</t>
    </r>
    <r>
      <rPr>
        <sz val="10"/>
        <rFont val="Calibri"/>
        <family val="2"/>
        <charset val="238"/>
      </rPr>
      <t xml:space="preserve"> Jedná se o poplatky definované v odst. 3 a 4 - § 58 zákona č. 111/1998 Sb.</t>
    </r>
  </si>
  <si>
    <r>
      <t xml:space="preserve">Úhrada za další činnosti poskytované vysokou školou </t>
    </r>
    <r>
      <rPr>
        <sz val="8"/>
        <rFont val="Calibri"/>
        <family val="2"/>
        <charset val="238"/>
      </rPr>
      <t>(4) (5)</t>
    </r>
  </si>
  <si>
    <t>(4) Jedná se o činnosti související se studiem jiné než podle § 58 zák.111/1998 Sb.</t>
  </si>
  <si>
    <r>
      <rPr>
        <sz val="8"/>
        <rFont val="Calibri"/>
        <family val="2"/>
        <charset val="238"/>
      </rPr>
      <t xml:space="preserve">(5) </t>
    </r>
    <r>
      <rPr>
        <sz val="10"/>
        <rFont val="Calibri"/>
        <family val="2"/>
        <charset val="238"/>
      </rPr>
      <t>VŠ vloží řádky dle potřeby. Může se jednat např. o úhradu nákladů spojených se zakončením studia, cizojazyčné potvrzení o studiu, duplikát výkazu o studium, dodatečný zápis, atp.</t>
    </r>
  </si>
  <si>
    <t xml:space="preserve">     součtový řádek pro poskytovatele</t>
  </si>
  <si>
    <t xml:space="preserve">          Příspěvek</t>
  </si>
  <si>
    <t xml:space="preserve">          Dotace</t>
  </si>
  <si>
    <t xml:space="preserve">          součtový řádek pro poskytovatele</t>
  </si>
  <si>
    <t xml:space="preserve">     Institucionální podpora (IP)</t>
  </si>
  <si>
    <t xml:space="preserve">     IP na mezinárodní spolupráci ČR ve VaV</t>
  </si>
  <si>
    <t xml:space="preserve">     Aplikovaný výzkum</t>
  </si>
  <si>
    <t xml:space="preserve">     NPV</t>
  </si>
  <si>
    <t xml:space="preserve">     Specifický vysokoškolský výzkum</t>
  </si>
  <si>
    <t xml:space="preserve">     Velké infrastruktury</t>
  </si>
  <si>
    <t xml:space="preserve">     GAČR</t>
  </si>
  <si>
    <t xml:space="preserve">     TAČR</t>
  </si>
  <si>
    <t xml:space="preserve">    součtový řádek pro poskytovatele</t>
  </si>
  <si>
    <t xml:space="preserve">     IP na dlouh. koncepční rozvoj výzk. organizací</t>
  </si>
  <si>
    <t xml:space="preserve">     OP VK -Vzdělávání pro konkurenceschopnost</t>
  </si>
  <si>
    <t xml:space="preserve">     OP VaVpI - Výzkum a vývoj pro inovace</t>
  </si>
  <si>
    <r>
      <rPr>
        <sz val="8"/>
        <color indexed="8"/>
        <rFont val="Calibri"/>
        <family val="2"/>
        <charset val="238"/>
      </rPr>
      <t>(2)</t>
    </r>
    <r>
      <rPr>
        <sz val="10"/>
        <color indexed="8"/>
        <rFont val="Calibri"/>
        <family val="2"/>
        <charset val="238"/>
      </rPr>
      <t xml:space="preserve"> Obsahuje prostředky z GA ČR, TA ČR, ministerstev a dalších národních zdrojů (bez operačních programů EU).</t>
    </r>
  </si>
  <si>
    <t>3=sl.2/12/sl.1</t>
  </si>
  <si>
    <t>6=sl.5/12     /sl.4</t>
  </si>
  <si>
    <t>9=sl.8/12   /sl.7</t>
  </si>
  <si>
    <r>
      <rPr>
        <sz val="8"/>
        <rFont val="Calibri"/>
        <family val="2"/>
        <charset val="238"/>
      </rPr>
      <t>(1)</t>
    </r>
    <r>
      <rPr>
        <sz val="10"/>
        <rFont val="Calibri"/>
        <family val="2"/>
        <charset val="238"/>
      </rPr>
      <t xml:space="preserve"> Tato tabulka zahrnuje všechny veřejné zdroje vysoké školy, tedy včetně finančních prostředků souvisejících s hospodařením Kolejí a menz (KaM) a Vysokoškolských zemědělských a lesních statků (VZaLS).</t>
    </r>
  </si>
  <si>
    <t>j= f+i</t>
  </si>
  <si>
    <t>specifikace VŠ</t>
  </si>
  <si>
    <r>
      <rPr>
        <sz val="8"/>
        <rFont val="Calibri"/>
        <family val="2"/>
        <charset val="238"/>
      </rPr>
      <t>(2)</t>
    </r>
    <r>
      <rPr>
        <sz val="10"/>
        <rFont val="Calibri"/>
        <family val="2"/>
        <charset val="238"/>
      </rPr>
      <t xml:space="preserve"> Jedná se o finanční prostředky poskytnuté  vysoké škole rozhodnutím (sloupec 1, 3, 5) a použité na určitý účel v souladu s rozhodnutím (sloupec 2, 4, 6). 
</t>
    </r>
    <r>
      <rPr>
        <u/>
        <sz val="10"/>
        <rFont val="Calibri"/>
        <family val="2"/>
        <charset val="238"/>
      </rPr>
      <t>Poskytnuto</t>
    </r>
    <r>
      <rPr>
        <sz val="10"/>
        <rFont val="Calibri"/>
        <family val="2"/>
        <charset val="238"/>
      </rPr>
      <t xml:space="preserve">: jedná se o finanční prostředky, které vysoká škola v daném kalendářním roce získala na základě rozhodnutí. </t>
    </r>
    <r>
      <rPr>
        <u/>
        <sz val="10"/>
        <rFont val="Calibri"/>
        <family val="2"/>
        <charset val="238"/>
      </rPr>
      <t>Použito</t>
    </r>
    <r>
      <rPr>
        <sz val="10"/>
        <rFont val="Calibri"/>
        <family val="2"/>
        <charset val="238"/>
      </rPr>
      <t>: jedná se o finanční prostředky, které VŠ v daném kalendářním roce použila na účel v souladu s rozhodnutím.</t>
    </r>
  </si>
  <si>
    <r>
      <t xml:space="preserve">dotace na programy strukturálních fondů </t>
    </r>
    <r>
      <rPr>
        <sz val="8"/>
        <rFont val="Calibri"/>
        <family val="2"/>
        <charset val="238"/>
      </rPr>
      <t xml:space="preserve">(3) </t>
    </r>
    <r>
      <rPr>
        <sz val="8"/>
        <rFont val="Calibri"/>
        <family val="2"/>
        <charset val="238"/>
      </rPr>
      <t xml:space="preserve"> (ř.5+ř.6)</t>
    </r>
  </si>
  <si>
    <r>
      <t xml:space="preserve">dotace na programy strukturálních fondů </t>
    </r>
    <r>
      <rPr>
        <sz val="8"/>
        <rFont val="Calibri"/>
        <family val="2"/>
        <charset val="238"/>
      </rPr>
      <t>(ř.5+ř.15+ř.22)</t>
    </r>
  </si>
  <si>
    <r>
      <t>dotace na programy strukturálních fondů</t>
    </r>
    <r>
      <rPr>
        <sz val="8"/>
        <rFont val="Calibri"/>
        <family val="2"/>
        <charset val="238"/>
      </rPr>
      <t xml:space="preserve">  (ř.6+ř.16+ř.23)</t>
    </r>
  </si>
  <si>
    <r>
      <rPr>
        <sz val="8"/>
        <rFont val="Calibri"/>
        <family val="2"/>
        <charset val="238"/>
      </rPr>
      <t>(3)</t>
    </r>
    <r>
      <rPr>
        <sz val="10"/>
        <rFont val="Calibri"/>
        <family val="2"/>
        <charset val="238"/>
      </rPr>
      <t xml:space="preserve"> Jedná se o veřejné prostředky na financování projektů strukturálních fondů, zahranuje všechny veřejné prostředky (jak evropskou, tak českou část spolufinancování).</t>
    </r>
  </si>
  <si>
    <t>sl. "a" Celkem = vazba na stipendijní fond (Tab. 11.c)</t>
  </si>
  <si>
    <r>
      <rPr>
        <sz val="8"/>
        <rFont val="Calibri"/>
        <family val="2"/>
        <charset val="238"/>
      </rPr>
      <t>(2)</t>
    </r>
    <r>
      <rPr>
        <sz val="10"/>
        <rFont val="Calibri"/>
        <family val="2"/>
        <charset val="238"/>
      </rPr>
      <t xml:space="preserve"> VŠ uvede počet studentů (resp. studií) nebo dalších účastníků vzdělávání, kteří poplatek/úhradu za další činosti zaplatili.</t>
    </r>
  </si>
  <si>
    <t xml:space="preserve"> sl. "b" Celkem = poplatky zaúčtované ve výnosech.</t>
  </si>
  <si>
    <r>
      <rPr>
        <sz val="8"/>
        <rFont val="Calibri"/>
        <family val="2"/>
        <charset val="238"/>
      </rPr>
      <t>(1)</t>
    </r>
    <r>
      <rPr>
        <sz val="10"/>
        <rFont val="Calibri"/>
        <family val="2"/>
        <charset val="238"/>
      </rPr>
      <t xml:space="preserve"> VŠ uvede celkovou částku v tis. Kč, kterou na daném typu poplatku / úhradou za další činnosti poskytované veřejnou vysokou školou přijala od studentů/dalších účastníků vzdělávání v daném kalendářním roce.  </t>
    </r>
  </si>
  <si>
    <r>
      <rPr>
        <sz val="8"/>
        <rFont val="Calibri"/>
        <family val="2"/>
        <charset val="238"/>
      </rPr>
      <t>(1)</t>
    </r>
    <r>
      <rPr>
        <sz val="10"/>
        <rFont val="Calibri"/>
        <family val="2"/>
        <charset val="238"/>
      </rPr>
      <t xml:space="preserve"> VŠ uvede, jaké další zdroje použila k financování stipendií. </t>
    </r>
  </si>
  <si>
    <r>
      <rPr>
        <sz val="8"/>
        <rFont val="Calibri"/>
        <family val="2"/>
        <charset val="238"/>
      </rPr>
      <t>(1)</t>
    </r>
    <r>
      <rPr>
        <sz val="10"/>
        <rFont val="Calibri"/>
        <family val="2"/>
        <charset val="238"/>
      </rPr>
      <t xml:space="preserve"> Do projednání výroční zprávy o hospodaření s MŠMT se jedná o návrh</t>
    </r>
  </si>
  <si>
    <r>
      <t xml:space="preserve">z toho příděl ze zisku </t>
    </r>
    <r>
      <rPr>
        <sz val="8"/>
        <rFont val="Calibri"/>
        <family val="2"/>
        <charset val="238"/>
      </rPr>
      <t>(1)</t>
    </r>
  </si>
  <si>
    <r>
      <t>z toho převody do FÚUP</t>
    </r>
    <r>
      <rPr>
        <sz val="8"/>
        <color indexed="8"/>
        <rFont val="Calibri"/>
        <family val="2"/>
        <charset val="238"/>
      </rPr>
      <t xml:space="preserve"> (6)</t>
    </r>
  </si>
  <si>
    <t xml:space="preserve">     Základní výzkum</t>
  </si>
  <si>
    <t xml:space="preserve">     IP na uskutečňování výzkumných záměrů</t>
  </si>
  <si>
    <r>
      <rPr>
        <sz val="8"/>
        <color indexed="8"/>
        <rFont val="Calibri"/>
        <family val="2"/>
        <charset val="238"/>
      </rPr>
      <t>(1)</t>
    </r>
    <r>
      <rPr>
        <sz val="10"/>
        <color indexed="8"/>
        <rFont val="Calibri"/>
        <family val="2"/>
        <charset val="238"/>
      </rPr>
      <t xml:space="preserve"> Součtové údaje řádků označených tmavě šedou barvou  se musí shodovat s údaji uvedenými v tabulce 5. Součtový údaj za MŠMT = Tab. 5, ř.12; za dotace ostatních kapitol státního rozpočtu = Tab. 5, ř.19; za územní rozpočty = Tab. 5, ř.26; za prostředky ze zahraničí = Tab. 5, ř.29. Tabulka je tříděna podle poskytovatele, dále podle institucionální a účelové podpory a dále podle jednotlivých programů (nejpodrobnější údaj bude na úrovni programu, není třeba vyplňovat tabulku na úroveň projektů). VŠ uvede pouze ty programy, ve kterých získává finanční prostředky. Za každého poskytovatele VŠ vždy uvede součtový údaj. Pokud škola realizuje výzkumný projekt/program financovaný pouze z neveřejných zdrojů, realizuje aktivity v rámci doplňkové činnosti za úplatu, spoluřeší projekty, apod., do této tabulky je uvádět v řádcích nebude.</t>
    </r>
  </si>
  <si>
    <r>
      <rPr>
        <sz val="8"/>
        <color indexed="8"/>
        <rFont val="Calibri"/>
        <family val="2"/>
        <charset val="238"/>
      </rPr>
      <t>(5)</t>
    </r>
    <r>
      <rPr>
        <sz val="10"/>
        <color indexed="8"/>
        <rFont val="Calibri"/>
        <family val="2"/>
        <charset val="238"/>
      </rPr>
      <t xml:space="preserve"> Uvedou se prostředky, které byly převedeny k řešení projektů/aktivit ostatním spoluřešitelům.</t>
    </r>
  </si>
  <si>
    <r>
      <rPr>
        <sz val="8"/>
        <color indexed="8"/>
        <rFont val="Calibri"/>
        <family val="2"/>
        <charset val="238"/>
      </rPr>
      <t>(6)</t>
    </r>
    <r>
      <rPr>
        <sz val="10"/>
        <color indexed="8"/>
        <rFont val="Calibri"/>
        <family val="2"/>
        <charset val="238"/>
      </rPr>
      <t xml:space="preserve"> Fond účelově určených prostředků (§ 18, odst. 6 zákona o VŠ). Jedná se o finanční prostředky, které nebyly v daném kalendářním roce použity, ale byly převedeny do FÚUP. Jsou součástí "použitých" prostředků uvedených v této tabulce.</t>
    </r>
  </si>
  <si>
    <r>
      <t xml:space="preserve">     součtový řádek pro poskytovatele </t>
    </r>
    <r>
      <rPr>
        <sz val="8"/>
        <color indexed="8"/>
        <rFont val="Calibri"/>
        <family val="2"/>
        <charset val="238"/>
      </rPr>
      <t>(8)</t>
    </r>
  </si>
  <si>
    <r>
      <rPr>
        <sz val="8"/>
        <color indexed="8"/>
        <rFont val="Calibri"/>
        <family val="2"/>
        <charset val="238"/>
      </rPr>
      <t>(8)</t>
    </r>
    <r>
      <rPr>
        <sz val="10"/>
        <color indexed="8"/>
        <rFont val="Calibri"/>
        <family val="2"/>
        <charset val="238"/>
      </rPr>
      <t xml:space="preserve"> VŠ uvede v členění dle povahy poskytovaných prostředků.</t>
    </r>
  </si>
  <si>
    <t xml:space="preserve">     Účelová podpora </t>
  </si>
  <si>
    <t xml:space="preserve">  (bez prostředků poskytovaných na programové financování, na operační programy a VaV)</t>
  </si>
  <si>
    <t xml:space="preserve">               (bez prostředků poskytovaných na operační programy EU) </t>
  </si>
  <si>
    <r>
      <t xml:space="preserve">dotace ostatní  </t>
    </r>
    <r>
      <rPr>
        <sz val="8"/>
        <rFont val="Calibri"/>
        <family val="2"/>
        <charset val="238"/>
      </rPr>
      <t>(ř.25+ř.26)</t>
    </r>
  </si>
  <si>
    <r>
      <t xml:space="preserve">Ostatní použité neveřejné zdroje </t>
    </r>
    <r>
      <rPr>
        <sz val="8"/>
        <color indexed="8"/>
        <rFont val="Calibri"/>
        <family val="2"/>
        <charset val="238"/>
      </rPr>
      <t>(7)</t>
    </r>
  </si>
  <si>
    <r>
      <rPr>
        <sz val="8"/>
        <color indexed="8"/>
        <rFont val="Calibri"/>
        <family val="2"/>
        <charset val="238"/>
      </rPr>
      <t>(2)</t>
    </r>
    <r>
      <rPr>
        <sz val="10"/>
        <color indexed="8"/>
        <rFont val="Calibri"/>
        <family val="2"/>
        <charset val="238"/>
      </rPr>
      <t xml:space="preserve"> Poskytnuto: jedná se o finanční prostředky, které byly vysoké škole poskytnuty v daném kalendářním roce na základě rozhodnutí (sloupec a, c, e). </t>
    </r>
  </si>
  <si>
    <r>
      <rPr>
        <sz val="8"/>
        <color indexed="8"/>
        <rFont val="Calibri"/>
        <family val="2"/>
        <charset val="238"/>
      </rPr>
      <t>(7)</t>
    </r>
    <r>
      <rPr>
        <sz val="10"/>
        <color indexed="8"/>
        <rFont val="Calibri"/>
        <family val="2"/>
        <charset val="238"/>
      </rPr>
      <t xml:space="preserve"> Sloupec "i" uvádí "ostatní použité neveřejné zdroje celkem" a obsahuje prostředky na dofinancování programů/aktivit uvedených v jednotlivých řádcích (a to z neveřejných zdrojů). </t>
    </r>
  </si>
  <si>
    <r>
      <t xml:space="preserve">Nevyčerp. z poskyt. veřejných prostředků v roce </t>
    </r>
    <r>
      <rPr>
        <sz val="8"/>
        <color indexed="8"/>
        <rFont val="Calibri"/>
        <family val="2"/>
        <charset val="238"/>
      </rPr>
      <t>(7)</t>
    </r>
  </si>
  <si>
    <r>
      <t xml:space="preserve">Vratka nevyčerp. prostředků  </t>
    </r>
    <r>
      <rPr>
        <sz val="8"/>
        <color indexed="8"/>
        <rFont val="Calibri"/>
        <family val="2"/>
        <charset val="238"/>
      </rPr>
      <t>(8)</t>
    </r>
  </si>
  <si>
    <r>
      <rPr>
        <sz val="8"/>
        <color indexed="8"/>
        <rFont val="Calibri"/>
        <family val="2"/>
        <charset val="238"/>
      </rPr>
      <t>(7)</t>
    </r>
    <r>
      <rPr>
        <sz val="10"/>
        <color indexed="8"/>
        <rFont val="Calibri"/>
        <family val="2"/>
        <charset val="238"/>
      </rPr>
      <t xml:space="preserve"> Lze vyplnit, pokud se nejedná o poslední rok projektu.</t>
    </r>
  </si>
  <si>
    <r>
      <rPr>
        <sz val="8"/>
        <rFont val="Calibri"/>
        <family val="2"/>
        <charset val="238"/>
      </rPr>
      <t>(8)</t>
    </r>
    <r>
      <rPr>
        <sz val="10"/>
        <rFont val="Calibri"/>
        <family val="2"/>
        <charset val="238"/>
      </rPr>
      <t xml:space="preserve"> Lze vyplnit pouze v posledním roce projektu nebo při předčasném ukončení projektu. Jedná se o souhrnný údaj za všechny roky trvání projektu.</t>
    </r>
  </si>
  <si>
    <r>
      <rPr>
        <sz val="8"/>
        <color indexed="8"/>
        <rFont val="Calibri"/>
        <family val="2"/>
        <charset val="238"/>
      </rPr>
      <t>(6)</t>
    </r>
    <r>
      <rPr>
        <sz val="10"/>
        <color indexed="8"/>
        <rFont val="Calibri"/>
        <family val="2"/>
        <charset val="238"/>
      </rPr>
      <t xml:space="preserve"> Uvedou se prostředky, které byly převedeny k řešení projektů/aktivit ostatním spoluřešitelům.</t>
    </r>
  </si>
  <si>
    <t xml:space="preserve">Struktura celkového CASH FLOW                      </t>
  </si>
  <si>
    <t>Minulé období</t>
  </si>
  <si>
    <t>Běžné období</t>
  </si>
  <si>
    <t>Rozdíl</t>
  </si>
  <si>
    <t>Vliv na CF</t>
  </si>
  <si>
    <t xml:space="preserve">Hospodářský výsledek bežného roku                  </t>
  </si>
  <si>
    <t>001</t>
  </si>
  <si>
    <t xml:space="preserve">Odpisy dlohodobého majetku                         </t>
  </si>
  <si>
    <t>002</t>
  </si>
  <si>
    <t xml:space="preserve">Rezervy řízené předpisy                            </t>
  </si>
  <si>
    <t>003</t>
  </si>
  <si>
    <t xml:space="preserve">Přechodné účty pasivní                             </t>
  </si>
  <si>
    <t>004</t>
  </si>
  <si>
    <t xml:space="preserve">     Výdaje příštích období                        </t>
  </si>
  <si>
    <t>005</t>
  </si>
  <si>
    <t xml:space="preserve">     Výnosy příštích období                        </t>
  </si>
  <si>
    <t>006</t>
  </si>
  <si>
    <t xml:space="preserve">     Kursové rozdíly pasivní                       </t>
  </si>
  <si>
    <t>007</t>
  </si>
  <si>
    <t xml:space="preserve">     Dohadné účty pasivní                          </t>
  </si>
  <si>
    <t>008</t>
  </si>
  <si>
    <t xml:space="preserve">Přechodné účty aktivní                             </t>
  </si>
  <si>
    <t>009</t>
  </si>
  <si>
    <t xml:space="preserve">     Náklady příštích období                       </t>
  </si>
  <si>
    <t>010</t>
  </si>
  <si>
    <t xml:space="preserve">     Příjmy příštích období                        </t>
  </si>
  <si>
    <t>011</t>
  </si>
  <si>
    <t xml:space="preserve">     Kursové rozdíly aktivní                       </t>
  </si>
  <si>
    <t xml:space="preserve">     Dohadné účty aktivní                          </t>
  </si>
  <si>
    <t xml:space="preserve">Pohledávky celkem                                  </t>
  </si>
  <si>
    <t xml:space="preserve">     Z obchodního styku                            </t>
  </si>
  <si>
    <t>015</t>
  </si>
  <si>
    <t xml:space="preserve">     K účastníkům sdružení                         </t>
  </si>
  <si>
    <t>016</t>
  </si>
  <si>
    <t xml:space="preserve">     Za institucemi soc. zabezp. a zdravot. pojištění </t>
  </si>
  <si>
    <t>017</t>
  </si>
  <si>
    <t xml:space="preserve">     Daň z příjmu                                  </t>
  </si>
  <si>
    <t xml:space="preserve">     Ostatní přímé daně                            </t>
  </si>
  <si>
    <t xml:space="preserve">     Daň z přidané hodnoty                         </t>
  </si>
  <si>
    <t>020</t>
  </si>
  <si>
    <t xml:space="preserve">     Ostatní daně a poplatky                       </t>
  </si>
  <si>
    <t xml:space="preserve">     Ze vztahu ke statnímu rozpočtu                </t>
  </si>
  <si>
    <t xml:space="preserve">     Ze vztahu k rozpočtu organů ÚSC               </t>
  </si>
  <si>
    <t>023</t>
  </si>
  <si>
    <t xml:space="preserve">     Za zaměstnanci                                </t>
  </si>
  <si>
    <t>024</t>
  </si>
  <si>
    <t xml:space="preserve">     Z emitovaných dluhopisů a jiné pohledávky    </t>
  </si>
  <si>
    <t xml:space="preserve">     Opravná položka k pohledávkám                 </t>
  </si>
  <si>
    <t xml:space="preserve">Ceniny                                            </t>
  </si>
  <si>
    <t>027</t>
  </si>
  <si>
    <t xml:space="preserve">Majetkové cenné papíry                             </t>
  </si>
  <si>
    <t xml:space="preserve">Dlužné cenné pap. a vlastní dluhopisy              </t>
  </si>
  <si>
    <t>Ostatní cenné papíry a pořízení krátkodob. finan. majetku</t>
  </si>
  <si>
    <t>030</t>
  </si>
  <si>
    <t xml:space="preserve">Zásoby celkem                                      </t>
  </si>
  <si>
    <t xml:space="preserve">     Materiál na skladě a na cestě                 </t>
  </si>
  <si>
    <t xml:space="preserve">     Nedokončená výroba a polotovary vlastní výroby     </t>
  </si>
  <si>
    <t>033</t>
  </si>
  <si>
    <t xml:space="preserve">     Výrobky                                       </t>
  </si>
  <si>
    <t>034</t>
  </si>
  <si>
    <t xml:space="preserve">     Zvířata                                       </t>
  </si>
  <si>
    <t>035</t>
  </si>
  <si>
    <t xml:space="preserve">     Zboží na skladě a na cestě                    </t>
  </si>
  <si>
    <t>036</t>
  </si>
  <si>
    <t xml:space="preserve">     Poskytnuté zálohy na zásoby                   </t>
  </si>
  <si>
    <t>037</t>
  </si>
  <si>
    <t xml:space="preserve">Krátkodobé závazky                                 </t>
  </si>
  <si>
    <t>038</t>
  </si>
  <si>
    <t xml:space="preserve">     Dodavatelé                                    </t>
  </si>
  <si>
    <t>039</t>
  </si>
  <si>
    <t xml:space="preserve">     Směnky k úhradě                               </t>
  </si>
  <si>
    <t>040</t>
  </si>
  <si>
    <t xml:space="preserve">     Přijaté zálohy                                </t>
  </si>
  <si>
    <t xml:space="preserve">     Ostatní závazky                               </t>
  </si>
  <si>
    <t xml:space="preserve">     Zaměstnanci                                   </t>
  </si>
  <si>
    <t xml:space="preserve">     Ostatní závazky vůči zaměstnancům             </t>
  </si>
  <si>
    <t>044</t>
  </si>
  <si>
    <t xml:space="preserve">     K institucím soc. zabezp. a zdravot. Pojištění</t>
  </si>
  <si>
    <t>045</t>
  </si>
  <si>
    <t>046</t>
  </si>
  <si>
    <t xml:space="preserve">     Ostatní přímé daně                       </t>
  </si>
  <si>
    <t>047</t>
  </si>
  <si>
    <t>048</t>
  </si>
  <si>
    <t>049</t>
  </si>
  <si>
    <t xml:space="preserve">     Ze vztahu ke státnímu rozpočtu                </t>
  </si>
  <si>
    <t>050</t>
  </si>
  <si>
    <t xml:space="preserve">     Ze vztahu k rozpočtu ÚSC                      </t>
  </si>
  <si>
    <t xml:space="preserve">     Jiné závazky                                  </t>
  </si>
  <si>
    <t>053</t>
  </si>
  <si>
    <t xml:space="preserve">Krátkodobé bankovní úvěry                          </t>
  </si>
  <si>
    <t>054</t>
  </si>
  <si>
    <t xml:space="preserve">Přijaté finanční výpomoci                          </t>
  </si>
  <si>
    <t>055</t>
  </si>
  <si>
    <t xml:space="preserve">Cash flow provozní                                 </t>
  </si>
  <si>
    <t>056</t>
  </si>
  <si>
    <t xml:space="preserve">Nehmotný dlouhodobý majetek                        </t>
  </si>
  <si>
    <t>057</t>
  </si>
  <si>
    <t xml:space="preserve">     Nehmotné výsledky výzkumu a vývoje            </t>
  </si>
  <si>
    <t>058</t>
  </si>
  <si>
    <t xml:space="preserve">     Software                                      </t>
  </si>
  <si>
    <t>059</t>
  </si>
  <si>
    <t xml:space="preserve">     Předměty ocenitelných práv                    </t>
  </si>
  <si>
    <t>060</t>
  </si>
  <si>
    <t xml:space="preserve">     Drobný  dlouhodobý nehmotný majetek           </t>
  </si>
  <si>
    <t xml:space="preserve">     Ostatní  dlouhodobý nehmotný majetek          </t>
  </si>
  <si>
    <t xml:space="preserve">     Nedokončené nehmotné investice                </t>
  </si>
  <si>
    <t xml:space="preserve">     Poskytnuté zálohy na nehmot. dlouhod. majetek      </t>
  </si>
  <si>
    <t>064</t>
  </si>
  <si>
    <t xml:space="preserve">Oprávky celkem                                     </t>
  </si>
  <si>
    <t>065</t>
  </si>
  <si>
    <t xml:space="preserve">     K nehmotným výsledkům výzkumné činnosti         </t>
  </si>
  <si>
    <t xml:space="preserve">     K softwaru                                    </t>
  </si>
  <si>
    <t xml:space="preserve">     K předmětům ocenitelných práv                 </t>
  </si>
  <si>
    <t>068</t>
  </si>
  <si>
    <t xml:space="preserve">     K drobnému nehmot. dlouhodobému majetku   </t>
  </si>
  <si>
    <t xml:space="preserve">     K ostatnímu nehmot. dlouhodobému majetku</t>
  </si>
  <si>
    <t>070</t>
  </si>
  <si>
    <t xml:space="preserve">Hmotný dlouhodobý majetek                          </t>
  </si>
  <si>
    <t>071</t>
  </si>
  <si>
    <t xml:space="preserve">     Pozemky                                       </t>
  </si>
  <si>
    <t xml:space="preserve">     Umělecká díla a sbírky                        </t>
  </si>
  <si>
    <t xml:space="preserve">     Stavby                                        </t>
  </si>
  <si>
    <t xml:space="preserve">     Samostatné movité věci a soubory movité věcí     </t>
  </si>
  <si>
    <t>075</t>
  </si>
  <si>
    <t xml:space="preserve">     Pěstitelské celky trvalých porostů            </t>
  </si>
  <si>
    <t>076</t>
  </si>
  <si>
    <t xml:space="preserve">     Základní stádo a tažná zvířata                </t>
  </si>
  <si>
    <t>077</t>
  </si>
  <si>
    <t xml:space="preserve">     Drobný hmotný dlouhodobý majetek              </t>
  </si>
  <si>
    <t xml:space="preserve">     Ostatní hmotný dlouhodobý majetek</t>
  </si>
  <si>
    <t xml:space="preserve">     Nedokončené hmotné investice                  </t>
  </si>
  <si>
    <t>080</t>
  </si>
  <si>
    <t xml:space="preserve">     Poskytnuté zálohy na hmotný dlouhodobý majetek</t>
  </si>
  <si>
    <t xml:space="preserve">     Ke stavbám                                    </t>
  </si>
  <si>
    <t>083</t>
  </si>
  <si>
    <t xml:space="preserve">     K movitým věcem a souborům movitých věcí           </t>
  </si>
  <si>
    <t>084</t>
  </si>
  <si>
    <t xml:space="preserve">     K pěstitelským celkům trvalých porostů        </t>
  </si>
  <si>
    <t xml:space="preserve">     K zakladnímu stádu a tažným zvířatům          </t>
  </si>
  <si>
    <t xml:space="preserve">     K drobnému hmotnému dlouhodobému majetku      </t>
  </si>
  <si>
    <t>087</t>
  </si>
  <si>
    <t xml:space="preserve">     K ostatnímu hmotnému dlouhodobému majetku     </t>
  </si>
  <si>
    <t xml:space="preserve">Korekce vyloučením odpisů                          </t>
  </si>
  <si>
    <t xml:space="preserve">Dlouhodobý finanční majetek                        </t>
  </si>
  <si>
    <t>090</t>
  </si>
  <si>
    <t xml:space="preserve">     Podíl. cennné papíry a vklady - rozhodný vliv        </t>
  </si>
  <si>
    <t>091</t>
  </si>
  <si>
    <t xml:space="preserve">     Podíl. cenné papíry a vklady - podstatný vliv      </t>
  </si>
  <si>
    <t>092</t>
  </si>
  <si>
    <t xml:space="preserve">     Ostatní dlouhodobé cenné papíry a vklady      </t>
  </si>
  <si>
    <t>093</t>
  </si>
  <si>
    <t xml:space="preserve">     Půjčky podnikům ve skupině                    </t>
  </si>
  <si>
    <t>094</t>
  </si>
  <si>
    <t xml:space="preserve">     Ostatní dlouhodobý finanční majetek           </t>
  </si>
  <si>
    <t>095</t>
  </si>
  <si>
    <t xml:space="preserve">Cash flow z investiční činnosti                    </t>
  </si>
  <si>
    <t>096</t>
  </si>
  <si>
    <t xml:space="preserve">Dlouhodobé závazky celkem                          </t>
  </si>
  <si>
    <t>097</t>
  </si>
  <si>
    <t xml:space="preserve">     Emitované dluhopisy                           </t>
  </si>
  <si>
    <t>098</t>
  </si>
  <si>
    <t xml:space="preserve">     Závazky z pronájmu                            </t>
  </si>
  <si>
    <t>099</t>
  </si>
  <si>
    <t xml:space="preserve">     Dlouhodobě přijaté zálohy                     </t>
  </si>
  <si>
    <t xml:space="preserve">     Dlouhodobě směnky k úhradě                    </t>
  </si>
  <si>
    <t xml:space="preserve">     Ostatní dlouhodobé závazky                    </t>
  </si>
  <si>
    <t xml:space="preserve">Dlouhodobé bankovní úvěry                          </t>
  </si>
  <si>
    <t xml:space="preserve">Vlastní jmění                                      </t>
  </si>
  <si>
    <t xml:space="preserve">Fondy                                              </t>
  </si>
  <si>
    <t xml:space="preserve">Oceňovací rozdíly z přecenění majetku a závazků    </t>
  </si>
  <si>
    <t xml:space="preserve">Nerozděl. zisk, neuhraz. ztráta minulých let            </t>
  </si>
  <si>
    <t xml:space="preserve">Hospodářský výsledek ve schvalovacím řízení        </t>
  </si>
  <si>
    <t xml:space="preserve">Korekce snížením disponibilního zisku běžného roku </t>
  </si>
  <si>
    <t xml:space="preserve">Cash flow z finanční činnosti                      </t>
  </si>
  <si>
    <t xml:space="preserve">Cash flow celkové                                  </t>
  </si>
  <si>
    <t xml:space="preserve">Stav peněžních prostředků                          </t>
  </si>
  <si>
    <r>
      <rPr>
        <sz val="8"/>
        <color indexed="8"/>
        <rFont val="Calibri"/>
        <family val="2"/>
        <charset val="238"/>
      </rPr>
      <t>(4)</t>
    </r>
    <r>
      <rPr>
        <sz val="10"/>
        <color indexed="8"/>
        <rFont val="Calibri"/>
        <family val="2"/>
        <charset val="238"/>
      </rPr>
      <t xml:space="preserve"> Fond reprodukce investičního majetku (FRIM), fond provozních prostředků (FPP), fond účelově určených prostředků(FÚUP), § 18, odst. 6 zákona o VŠ. Jedná se o finanční prostředky, které nebyly v daném kalendářním roce použity, ale byly převedeny do fondů - jsou součástí "použitých" prostředků uvedených v této tabulce (sl. b, d, f).</t>
    </r>
  </si>
  <si>
    <r>
      <t xml:space="preserve">Ostatní použité neveřej. zdroje </t>
    </r>
    <r>
      <rPr>
        <sz val="8"/>
        <color indexed="8"/>
        <rFont val="Calibri"/>
        <family val="2"/>
        <charset val="238"/>
      </rPr>
      <t>(5)</t>
    </r>
  </si>
  <si>
    <r>
      <rPr>
        <sz val="8"/>
        <color indexed="8"/>
        <rFont val="Calibri"/>
        <family val="2"/>
        <charset val="238"/>
      </rPr>
      <t xml:space="preserve">(5) </t>
    </r>
    <r>
      <rPr>
        <sz val="10"/>
        <color indexed="8"/>
        <rFont val="Calibri"/>
        <family val="2"/>
        <charset val="238"/>
      </rPr>
      <t xml:space="preserve">Sloupec "k" uvádí "ostatní použité neveřejné zdroje celkem" a obsahuje prostředky na dofinancování programů/aktivit uvedených v jednotlivých řádcích (a to pouze z neveřejných zdrojů). </t>
    </r>
  </si>
  <si>
    <r>
      <t xml:space="preserve">Převody do fondů </t>
    </r>
    <r>
      <rPr>
        <sz val="8"/>
        <color indexed="8"/>
        <rFont val="Calibri"/>
        <family val="2"/>
        <charset val="238"/>
      </rPr>
      <t>(4)</t>
    </r>
  </si>
  <si>
    <r>
      <t>z toho zajištěno spoluřešit.</t>
    </r>
    <r>
      <rPr>
        <sz val="8"/>
        <color indexed="8"/>
        <rFont val="Calibri"/>
        <family val="2"/>
        <charset val="238"/>
      </rPr>
      <t xml:space="preserve"> (5)</t>
    </r>
  </si>
  <si>
    <r>
      <t>z toho zajištěno spoluřešit.</t>
    </r>
    <r>
      <rPr>
        <sz val="8"/>
        <color indexed="8"/>
        <rFont val="Calibri"/>
        <family val="2"/>
        <charset val="238"/>
      </rPr>
      <t xml:space="preserve"> (6)</t>
    </r>
  </si>
  <si>
    <t>příjmy z prodeje nehm. a hmot.dlouhod.majetku</t>
  </si>
  <si>
    <r>
      <t>ostatní příjmy celkem</t>
    </r>
    <r>
      <rPr>
        <sz val="10"/>
        <rFont val="Calibri"/>
        <family val="2"/>
        <charset val="238"/>
      </rPr>
      <t xml:space="preserve"> </t>
    </r>
    <r>
      <rPr>
        <sz val="8"/>
        <rFont val="Calibri"/>
        <family val="2"/>
        <charset val="238"/>
      </rPr>
      <t>(1)</t>
    </r>
  </si>
  <si>
    <r>
      <t xml:space="preserve">            ostatní inv. užití </t>
    </r>
    <r>
      <rPr>
        <sz val="8"/>
        <rFont val="Calibri"/>
        <family val="2"/>
        <charset val="238"/>
      </rPr>
      <t>(1)</t>
    </r>
  </si>
  <si>
    <r>
      <t>Neinvestiční celkem</t>
    </r>
    <r>
      <rPr>
        <sz val="8"/>
        <rFont val="Calibri"/>
        <family val="2"/>
        <charset val="238"/>
      </rPr>
      <t xml:space="preserve"> (1)</t>
    </r>
  </si>
  <si>
    <r>
      <t xml:space="preserve">Transfer znalostí </t>
    </r>
    <r>
      <rPr>
        <sz val="8"/>
        <rFont val="Calibri"/>
        <family val="2"/>
        <charset val="238"/>
      </rPr>
      <t>(1)</t>
    </r>
  </si>
  <si>
    <r>
      <t xml:space="preserve">Příjmy z licenčních smluv </t>
    </r>
    <r>
      <rPr>
        <sz val="8"/>
        <rFont val="Calibri"/>
        <family val="2"/>
        <charset val="238"/>
      </rPr>
      <t>(2)</t>
    </r>
  </si>
  <si>
    <r>
      <t xml:space="preserve">Příjmy ze smluvního výzkumu </t>
    </r>
    <r>
      <rPr>
        <sz val="8"/>
        <rFont val="Calibri"/>
        <family val="2"/>
        <charset val="238"/>
      </rPr>
      <t>(3)</t>
    </r>
  </si>
  <si>
    <r>
      <t xml:space="preserve">Placené vzdělávací kurzy pro zaměstnance subjektů aplikační sféry </t>
    </r>
    <r>
      <rPr>
        <sz val="8"/>
        <rFont val="Calibri"/>
        <family val="2"/>
        <charset val="238"/>
      </rPr>
      <t>(4)</t>
    </r>
  </si>
  <si>
    <r>
      <t xml:space="preserve">Konzultace a poradenství </t>
    </r>
    <r>
      <rPr>
        <sz val="8"/>
        <rFont val="Calibri"/>
        <family val="2"/>
        <charset val="238"/>
      </rPr>
      <t>(5)</t>
    </r>
  </si>
  <si>
    <r>
      <rPr>
        <sz val="8"/>
        <color indexed="8"/>
        <rFont val="Calibri"/>
        <family val="2"/>
        <charset val="238"/>
      </rPr>
      <t>(2)</t>
    </r>
    <r>
      <rPr>
        <sz val="10"/>
        <color indexed="8"/>
        <rFont val="Calibri"/>
        <family val="2"/>
        <charset val="238"/>
      </rPr>
      <t xml:space="preserve"> </t>
    </r>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</si>
  <si>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r>
      <rPr>
        <sz val="8"/>
        <color indexed="8"/>
        <rFont val="Calibri"/>
        <family val="2"/>
        <charset val="238"/>
      </rPr>
      <t>(3)</t>
    </r>
    <r>
      <rPr>
        <sz val="10"/>
        <color indexed="8"/>
        <rFont val="Calibri"/>
        <family val="2"/>
        <charset val="238"/>
      </rPr>
      <t xml:space="preserve"> </t>
    </r>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výzkum, na který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</si>
  <si>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sz val="8"/>
        <rFont val="Calibri"/>
        <family val="2"/>
        <charset val="238"/>
      </rPr>
      <t>(4)</t>
    </r>
    <r>
      <rPr>
        <sz val="10"/>
        <rFont val="Calibri"/>
        <family val="2"/>
        <charset val="238"/>
      </rPr>
      <t xml:space="preserve"> Údaje se vyplňují  zaokrouhlené na celé tisíce bez desetinných míst.</t>
    </r>
  </si>
  <si>
    <t>Tabulka 3   Hospodářský výsledek za rok 2012</t>
  </si>
  <si>
    <r>
      <t xml:space="preserve">Tabulka 5   Veřejné zdroje financování VVŠ v roce 2012: prostředky poskytnuté a prostředky použité </t>
    </r>
    <r>
      <rPr>
        <sz val="8"/>
        <rFont val="Calibri"/>
        <family val="2"/>
        <charset val="238"/>
      </rPr>
      <t>(1)</t>
    </r>
  </si>
  <si>
    <t>Tabulka 5.a   Financování vzdělávací a vědecké, výzkumné, vývojové a inovační, umělecké a další tvůrčí činnosti v roce 2012</t>
  </si>
  <si>
    <t>Tabulka 5.b   Financování výzkumu a vývoje  v roce 2012</t>
  </si>
  <si>
    <t>Tabulka 5.c  Financování programů reprodukce majetku v roce 2012</t>
  </si>
  <si>
    <r>
      <rPr>
        <sz val="8"/>
        <rFont val="Calibri"/>
        <family val="2"/>
        <charset val="238"/>
      </rPr>
      <t>(1)</t>
    </r>
    <r>
      <rPr>
        <sz val="10"/>
        <rFont val="Calibri"/>
        <family val="2"/>
        <charset val="238"/>
      </rPr>
      <t xml:space="preserve"> Uvedou se prostředky, které škola v roce 2012 přijala/použila v souladu s Rozhodnutím o poskytnutí dotace na přípravu a realizaci akcí programů reprodukce majetku. V případě, že uvedená hodnota zahrnuje i jiné veřejné prostředky než prostředky MŠMT, uvede se tato skutečnost spolu s výší této částky v připojeném komentáři.</t>
    </r>
  </si>
  <si>
    <r>
      <rPr>
        <sz val="8"/>
        <rFont val="Calibri"/>
        <family val="2"/>
        <charset val="238"/>
      </rPr>
      <t>(2)</t>
    </r>
    <r>
      <rPr>
        <sz val="10"/>
        <rFont val="Calibri"/>
        <family val="2"/>
        <charset val="238"/>
      </rPr>
      <t xml:space="preserve"> Uvedou se finanční prostředky ve výši dle vystavených limitek k 31. 12. 2012</t>
    </r>
  </si>
  <si>
    <t>Tabulka 5.d   Financování programů strukturálních fondů v roce 2012</t>
  </si>
  <si>
    <r>
      <rPr>
        <sz val="8"/>
        <color indexed="8"/>
        <rFont val="Calibri"/>
        <family val="2"/>
        <charset val="238"/>
      </rPr>
      <t>(4)</t>
    </r>
    <r>
      <rPr>
        <sz val="10"/>
        <color indexed="8"/>
        <rFont val="Calibri"/>
        <family val="2"/>
        <charset val="238"/>
      </rPr>
      <t xml:space="preserve"> Uvedou se prostředky použité v roce 2012 na přípravu a realizaci projektů v souladu s Rozhodnutím.</t>
    </r>
  </si>
  <si>
    <r>
      <rPr>
        <sz val="8"/>
        <color indexed="8"/>
        <rFont val="Calibri"/>
        <family val="2"/>
        <charset val="238"/>
      </rPr>
      <t>(3)</t>
    </r>
    <r>
      <rPr>
        <sz val="10"/>
        <color indexed="8"/>
        <rFont val="Calibri"/>
        <family val="2"/>
        <charset val="238"/>
      </rPr>
      <t xml:space="preserve"> Uvedou se prostředky, které byly vysoké škole poskytnuty v roce 2012 na základě Rozhodnutí o poskytnutí dotace na přípravu a realizaci všech projektů uvedeného operačního programu a prioritní osy. </t>
    </r>
  </si>
  <si>
    <t>Tabulka 6  Přehled vybraných výnosů za rok 2012</t>
  </si>
  <si>
    <r>
      <rPr>
        <sz val="8"/>
        <rFont val="Calibri"/>
        <family val="2"/>
        <charset val="238"/>
      </rPr>
      <t>(1)</t>
    </r>
    <r>
      <rPr>
        <sz val="10"/>
        <rFont val="Calibri"/>
        <family val="2"/>
        <charset val="238"/>
      </rPr>
      <t xml:space="preserve"> Údaje na řádcích 2-5 budou vyplněny v souladu s účetní evidencí vysoké školy, tak jak bylo avizováno v pokynech pro zpracování výroční zprávy o hospodaření vysoké školy na rok 2011. </t>
    </r>
  </si>
  <si>
    <r>
      <rPr>
        <sz val="8"/>
        <color indexed="8"/>
        <rFont val="Calibri"/>
        <family val="2"/>
        <charset val="238"/>
      </rPr>
      <t>(5)</t>
    </r>
    <r>
      <rPr>
        <b/>
        <sz val="10"/>
        <color indexed="8"/>
        <rFont val="Calibri"/>
        <family val="2"/>
        <charset val="238"/>
      </rPr>
      <t xml:space="preserve"> 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</si>
  <si>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t xml:space="preserve">prostory </t>
    </r>
    <r>
      <rPr>
        <sz val="8"/>
        <rFont val="Calibri"/>
        <family val="2"/>
        <charset val="238"/>
      </rPr>
      <t>(7)</t>
    </r>
  </si>
  <si>
    <r>
      <rPr>
        <sz val="8"/>
        <color indexed="8"/>
        <rFont val="Calibri"/>
        <family val="2"/>
        <charset val="238"/>
      </rPr>
      <t>(7)</t>
    </r>
    <r>
      <rPr>
        <sz val="10"/>
        <color indexed="8"/>
        <rFont val="Calibri"/>
        <family val="2"/>
        <charset val="238"/>
      </rPr>
      <t xml:space="preserve"> Do řádku</t>
    </r>
    <r>
      <rPr>
        <b/>
        <sz val="10"/>
        <color indexed="8"/>
        <rFont val="Calibri"/>
        <family val="2"/>
        <charset val="238"/>
      </rPr>
      <t xml:space="preserve"> "Prostory" </t>
    </r>
    <r>
      <rPr>
        <sz val="10"/>
        <color indexed="8"/>
        <rFont val="Calibri"/>
        <family val="2"/>
        <charset val="238"/>
      </rPr>
      <t>se doplní výnosy z nájmů, pokud se nejedná o celé budovy, stavby nebo haly.</t>
    </r>
  </si>
  <si>
    <t>Tabulka 8   Pracovníci a mzdové prostředky za rok 2012</t>
  </si>
  <si>
    <r>
      <t xml:space="preserve">Tab. 8.a:    Pracovníci a mzdové prostředky za rok 2012 </t>
    </r>
    <r>
      <rPr>
        <sz val="11"/>
        <rFont val="Calibri"/>
        <family val="2"/>
        <charset val="238"/>
      </rPr>
      <t>(dle zdroje financování mzdy a OON)</t>
    </r>
    <r>
      <rPr>
        <sz val="8"/>
        <rFont val="Calibri"/>
        <family val="2"/>
        <charset val="238"/>
      </rPr>
      <t xml:space="preserve"> (1)</t>
    </r>
  </si>
  <si>
    <r>
      <t xml:space="preserve">Tab. 8.b:    Pracovníci a mzdové prostředky za rok 2012 </t>
    </r>
    <r>
      <rPr>
        <sz val="11"/>
        <rFont val="Calibri"/>
        <family val="2"/>
        <charset val="238"/>
      </rPr>
      <t>(bez OON)</t>
    </r>
  </si>
  <si>
    <r>
      <rPr>
        <sz val="8"/>
        <color indexed="8"/>
        <rFont val="Calibri"/>
        <family val="2"/>
        <charset val="238"/>
      </rPr>
      <t>(1)</t>
    </r>
    <r>
      <rPr>
        <sz val="10"/>
        <color indexed="8"/>
        <rFont val="Calibri"/>
        <family val="2"/>
        <charset val="238"/>
      </rPr>
      <t xml:space="preserve"> Mzdy = plnění poskytované za vykonanou práci či v přímé souvislosti s prací poskytovanou na základě pracovního poměru, a to bez sociálního a zdravotního pojištění, které odvádí zaměstnavatel; OON obsahuje pouze platby za provedenou práci (DPP, DPČ), neobsahuje sociální a zdravotní pojištění, které odvádí zaměstnavatel.</t>
    </r>
  </si>
  <si>
    <r>
      <t>Tabulka 9  Stipendia za rok</t>
    </r>
    <r>
      <rPr>
        <b/>
        <sz val="12"/>
        <rFont val="Calibri"/>
        <family val="2"/>
        <charset val="238"/>
      </rPr>
      <t xml:space="preserve"> 2012</t>
    </r>
  </si>
  <si>
    <t>Tabulka 11   Fondy za rok 2012</t>
  </si>
  <si>
    <t>Tabulka 11.a   Rezervní fond za rok 2012</t>
  </si>
  <si>
    <t>Tabulka 11.b   Fond reprodukce investičního majetku za rok 2012</t>
  </si>
  <si>
    <t>Tabulka 11.c   Stipendijní fond za rok 2012</t>
  </si>
  <si>
    <t>Tabulka 11.d   Fond odměn za rok 2012</t>
  </si>
  <si>
    <t>Tabulka 11.e   Fond účelově určených prostředků za rok 2012</t>
  </si>
  <si>
    <t>Tabulka 11.f   Fond sociální za rok 2012</t>
  </si>
  <si>
    <r>
      <t xml:space="preserve">Tabulka 11.g   Fond provozních prostředků za rok </t>
    </r>
    <r>
      <rPr>
        <b/>
        <sz val="12"/>
        <rFont val="Calibri"/>
        <family val="2"/>
        <charset val="238"/>
      </rPr>
      <t>2012</t>
    </r>
  </si>
  <si>
    <t>A</t>
  </si>
  <si>
    <t>A.1</t>
  </si>
  <si>
    <t>A.2</t>
  </si>
  <si>
    <t>A.3</t>
  </si>
  <si>
    <t>A.4</t>
  </si>
  <si>
    <t>B</t>
  </si>
  <si>
    <t>C.1</t>
  </si>
  <si>
    <t>C.2</t>
  </si>
  <si>
    <t>C.3</t>
  </si>
  <si>
    <t>C.4</t>
  </si>
  <si>
    <t>D.3</t>
  </si>
  <si>
    <t>D.1</t>
  </si>
  <si>
    <t>D.2</t>
  </si>
  <si>
    <t>E</t>
  </si>
  <si>
    <r>
      <t xml:space="preserve">Tržby  za vlastní služby </t>
    </r>
    <r>
      <rPr>
        <sz val="8"/>
        <rFont val="Calibri"/>
        <family val="2"/>
        <charset val="238"/>
      </rPr>
      <t>(6)</t>
    </r>
  </si>
  <si>
    <r>
      <rPr>
        <sz val="8"/>
        <color indexed="8"/>
        <rFont val="Calibri"/>
        <family val="2"/>
        <charset val="238"/>
      </rPr>
      <t>(6)</t>
    </r>
    <r>
      <rPr>
        <sz val="10"/>
        <color indexed="8"/>
        <rFont val="Calibri"/>
        <family val="2"/>
        <charset val="238"/>
      </rPr>
      <t xml:space="preserve"> Do řádku "</t>
    </r>
    <r>
      <rPr>
        <b/>
        <sz val="10"/>
        <color indexed="8"/>
        <rFont val="Calibri"/>
        <family val="2"/>
        <charset val="238"/>
      </rPr>
      <t>Tržby za vlastní služby</t>
    </r>
    <r>
      <rPr>
        <sz val="10"/>
        <color indexed="8"/>
        <rFont val="Calibri"/>
        <family val="2"/>
        <charset val="238"/>
      </rPr>
      <t>" se doplní výnosy z hlavní a doplňkové činnosti uvedené ve výkazu zisku a ztráty na syntetickém účtu 602 "Tržby z prodeje služeb" bez zahrnutí výnosů z pronájmu. Současně v případě, že vysoká škola účtuje výnosy z pronájmu i na jiných syntetických účtech než na účtu 602 Tržby z prodeje služeb uvede tuto informaci do komentáře v textu výroční zprávy VŠ k tabulce č. 6.</t>
    </r>
  </si>
  <si>
    <t>Výnosy za rok 2012</t>
  </si>
  <si>
    <r>
      <rPr>
        <sz val="8"/>
        <rFont val="Calibri"/>
        <family val="2"/>
        <charset val="238"/>
      </rPr>
      <t>(4)</t>
    </r>
    <r>
      <rPr>
        <sz val="10"/>
        <rFont val="Calibri"/>
        <family val="2"/>
        <charset val="238"/>
      </rPr>
      <t xml:space="preserve"> Údaje se vyplňují  zaokrouhlené na celé tisíce bez desetinných míst; do VZ za rok 2011 lze použít formát na tisíce a 2 desetinná místa.</t>
    </r>
  </si>
  <si>
    <t>Tabulka 2   Výkaz zisku a ztráty   VVŠ</t>
  </si>
  <si>
    <t>Menza</t>
  </si>
  <si>
    <t>Kolej Brtnická</t>
  </si>
  <si>
    <t>Kolej Legionářů</t>
  </si>
  <si>
    <t>HČ ostatní (3): nedočerpaná konta bývalých studentů, převod z FÚUP naa strav. zahr. studentů, přísp. sociálního fondu na stravování zaměstnanců</t>
  </si>
  <si>
    <t>DČ ostatní : tržby z prodeje nepotřebného materiálu</t>
  </si>
  <si>
    <t>DČ  ostatní: výnos pouze od zaměstnanců</t>
  </si>
  <si>
    <t>z toho: příspěvky na stravování zaměstnanců</t>
  </si>
  <si>
    <t xml:space="preserve">             kulturní a sportovní vyžití zaměstnanců </t>
  </si>
  <si>
    <t xml:space="preserve">             peněžní odměny a nepeněžní dary zaměstnancům</t>
  </si>
  <si>
    <t>Dle Rozhodnutí rektora úhrady od studentů za poskytované služby:</t>
  </si>
  <si>
    <t>semestrální služby knihovny a služby počítačové haly s připojením na internet</t>
  </si>
  <si>
    <t>druhopis karty studenta při ztrátě a poškození, vydání dalšího hesla</t>
  </si>
  <si>
    <t>poplatek za registraci provedenou po termínu stanoveném harmonogramem</t>
  </si>
  <si>
    <t>poplatek za každou podanou žádost o uznání předmětů a kreditů</t>
  </si>
  <si>
    <t>Zahraniční rozvojová pomoc</t>
  </si>
  <si>
    <r>
      <t xml:space="preserve">Ostatní </t>
    </r>
    <r>
      <rPr>
        <sz val="8"/>
        <rFont val="Calibri"/>
        <family val="2"/>
        <charset val="238"/>
      </rPr>
      <t xml:space="preserve">(1) </t>
    </r>
    <r>
      <rPr>
        <b/>
        <sz val="8"/>
        <rFont val="Calibri"/>
        <family val="2"/>
        <charset val="238"/>
      </rPr>
      <t>FPP</t>
    </r>
  </si>
  <si>
    <t>mimořádná (motivační) stipendia</t>
  </si>
  <si>
    <r>
      <t xml:space="preserve">Průměrná částka na 1 studenta </t>
    </r>
    <r>
      <rPr>
        <sz val="8"/>
        <rFont val="Calibri"/>
        <family val="2"/>
        <charset val="238"/>
      </rPr>
      <t xml:space="preserve">(3) </t>
    </r>
    <r>
      <rPr>
        <b/>
        <sz val="12"/>
        <rFont val="Calibri"/>
        <family val="2"/>
        <charset val="238"/>
      </rPr>
      <t xml:space="preserve"> Kč</t>
    </r>
  </si>
  <si>
    <t>semestrální služby knihovny , služby počítačové haly s internetem, registrace po termínu</t>
  </si>
  <si>
    <t>druhopisy diplomů a dodatků k diplomu</t>
  </si>
  <si>
    <t>50 Kč/žádost</t>
  </si>
  <si>
    <t>semestrální sportovní aktivity</t>
  </si>
  <si>
    <t>správní úkony spojené se zápisem</t>
  </si>
  <si>
    <t>6c</t>
  </si>
  <si>
    <t>6d</t>
  </si>
  <si>
    <t>6e</t>
  </si>
  <si>
    <t>6f</t>
  </si>
  <si>
    <t>_</t>
  </si>
  <si>
    <t>ostatní - materiál</t>
  </si>
  <si>
    <t>EDS 233D34Z007215</t>
  </si>
  <si>
    <t>VŠPJ - Rozšíření infrastruktury ICT</t>
  </si>
  <si>
    <t>EDS 233D34Z007221</t>
  </si>
  <si>
    <t>VŠPJ - Stavební úpravy vestibulu a prostoru před budovou VŠPJ</t>
  </si>
  <si>
    <t>negativní</t>
  </si>
  <si>
    <t>Národní agentura pro evropské vzdělávací programy</t>
  </si>
  <si>
    <t>Ministerstvo pro místní rozvoj</t>
  </si>
  <si>
    <t>ERDF Evropská územní spolupráce</t>
  </si>
  <si>
    <t>Kraj Vysočina</t>
  </si>
  <si>
    <t>Spolupráce při vzdělávání seniorů</t>
  </si>
  <si>
    <t>PO 3 - Další vzdělávání</t>
  </si>
  <si>
    <t>3.2 Podpora nabídky dalšího vzdělávání</t>
  </si>
  <si>
    <t>Fond rozvoje lidských zdrojů</t>
  </si>
  <si>
    <t>SOCRATES ERASMUS</t>
  </si>
  <si>
    <r>
      <rPr>
        <sz val="8"/>
        <rFont val="Calibri"/>
        <family val="2"/>
        <charset val="238"/>
      </rPr>
      <t>(1)</t>
    </r>
    <r>
      <rPr>
        <sz val="10"/>
        <rFont val="Calibri"/>
        <family val="2"/>
        <charset val="238"/>
      </rPr>
      <t xml:space="preserve"> Doplatek sociálních stipendií minulých let</t>
    </r>
  </si>
  <si>
    <t>Tabulka 2a   Výkaz zisku a ztráty   Vysoká škola polytechnická Jihlava</t>
  </si>
  <si>
    <t>Tabulka 2b   Výkaz zisku a ztráty   KaM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</si>
</sst>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
    <numFmt numFmtId="165" formatCode="#,##0_ ;[Red]\-#,##0\ "/>
  </numFmts>
  <fonts count="59" x14ac:knownFonts="1">
    <font>
      <sz val="11"/>
      <color theme="1"/>
      <name val="Calibri"/>
      <family val="2"/>
      <charset val="238"/>
      <scheme val="minor"/>
    </font>
    <font>
      <sz val="10"/>
      <color theme="1"/>
      <name val="Arial"/>
      <family val="2"/>
      <charset val="238"/>
    </font>
    <font>
      <sz val="10"/>
      <color theme="1"/>
      <name val="Arial"/>
      <family val="2"/>
      <charset val="238"/>
    </font>
    <font>
      <sz val="11"/>
      <color indexed="8"/>
      <name val="Calibri"/>
      <family val="2"/>
      <charset val="238"/>
    </font>
    <font>
      <sz val="10"/>
      <name val="Arial CE"/>
      <charset val="238"/>
    </font>
    <font>
      <sz val="8"/>
      <name val="Arial CE"/>
      <charset val="238"/>
    </font>
    <font>
      <sz val="10"/>
      <name val="Arial"/>
      <family val="2"/>
      <charset val="238"/>
    </font>
    <font>
      <sz val="10"/>
      <name val="Times New Roman"/>
      <family val="1"/>
      <charset val="238"/>
    </font>
    <font>
      <sz val="10"/>
      <name val="Calibri"/>
      <family val="2"/>
      <charset val="238"/>
    </font>
    <font>
      <b/>
      <sz val="12"/>
      <name val="Calibri"/>
      <family val="2"/>
      <charset val="238"/>
    </font>
    <font>
      <b/>
      <sz val="10"/>
      <name val="Calibri"/>
      <family val="2"/>
      <charset val="238"/>
    </font>
    <font>
      <i/>
      <sz val="10"/>
      <name val="Calibri"/>
      <family val="2"/>
      <charset val="238"/>
    </font>
    <font>
      <sz val="9"/>
      <name val="Calibri"/>
      <family val="2"/>
      <charset val="238"/>
    </font>
    <font>
      <b/>
      <sz val="9"/>
      <name val="Calibri"/>
      <family val="2"/>
      <charset val="238"/>
    </font>
    <font>
      <sz val="10"/>
      <color indexed="8"/>
      <name val="Calibri"/>
      <family val="2"/>
      <charset val="238"/>
    </font>
    <font>
      <b/>
      <sz val="10"/>
      <color indexed="8"/>
      <name val="Calibri"/>
      <family val="2"/>
      <charset val="238"/>
    </font>
    <font>
      <sz val="11"/>
      <name val="Calibri"/>
      <family val="2"/>
      <charset val="238"/>
    </font>
    <font>
      <sz val="8"/>
      <name val="Calibri"/>
      <family val="2"/>
      <charset val="238"/>
    </font>
    <font>
      <sz val="8"/>
      <color indexed="8"/>
      <name val="Calibri"/>
      <family val="2"/>
      <charset val="238"/>
    </font>
    <font>
      <b/>
      <sz val="8"/>
      <name val="Calibri"/>
      <family val="2"/>
      <charset val="238"/>
    </font>
    <font>
      <u/>
      <sz val="10"/>
      <name val="Calibri"/>
      <family val="2"/>
      <charset val="238"/>
    </font>
    <font>
      <sz val="12"/>
      <name val="Calibri"/>
      <family val="2"/>
      <charset val="238"/>
    </font>
    <font>
      <sz val="10"/>
      <color indexed="10"/>
      <name val="Calibri"/>
      <family val="2"/>
      <charset val="238"/>
    </font>
    <font>
      <b/>
      <sz val="11"/>
      <color indexed="8"/>
      <name val="Calibri"/>
      <family val="2"/>
      <charset val="238"/>
    </font>
    <font>
      <b/>
      <sz val="11"/>
      <name val="Calibri"/>
      <family val="2"/>
      <charset val="238"/>
    </font>
    <font>
      <b/>
      <sz val="12"/>
      <color indexed="8"/>
      <name val="Calibri"/>
      <family val="2"/>
      <charset val="238"/>
    </font>
    <font>
      <i/>
      <sz val="10"/>
      <color indexed="8"/>
      <name val="Calibri"/>
      <family val="2"/>
      <charset val="238"/>
    </font>
    <font>
      <u/>
      <sz val="10"/>
      <color indexed="8"/>
      <name val="Calibri"/>
      <family val="2"/>
      <charset val="238"/>
    </font>
    <font>
      <b/>
      <sz val="11"/>
      <color theme="1"/>
      <name val="Calibri"/>
      <family val="2"/>
      <charset val="238"/>
      <scheme val="minor"/>
    </font>
    <font>
      <sz val="11"/>
      <color rgb="FFFF0000"/>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9"/>
      <name val="Calibri"/>
      <family val="2"/>
      <charset val="238"/>
      <scheme val="minor"/>
    </font>
    <font>
      <sz val="9"/>
      <name val="Calibri"/>
      <family val="2"/>
      <charset val="238"/>
      <scheme val="minor"/>
    </font>
    <font>
      <sz val="10"/>
      <color indexed="10"/>
      <name val="Calibri"/>
      <family val="2"/>
      <charset val="238"/>
      <scheme val="minor"/>
    </font>
    <font>
      <sz val="10"/>
      <color indexed="12"/>
      <name val="Calibri"/>
      <family val="2"/>
      <charset val="238"/>
      <scheme val="minor"/>
    </font>
    <font>
      <sz val="12"/>
      <name val="Calibri"/>
      <family val="2"/>
      <charset val="238"/>
      <scheme val="minor"/>
    </font>
    <font>
      <sz val="10"/>
      <color indexed="8"/>
      <name val="Calibri"/>
      <family val="2"/>
      <charset val="238"/>
      <scheme val="minor"/>
    </font>
    <font>
      <sz val="12"/>
      <color indexed="8"/>
      <name val="Calibri"/>
      <family val="2"/>
      <charset val="238"/>
      <scheme val="minor"/>
    </font>
    <font>
      <sz val="10"/>
      <color rgb="FFFF0000"/>
      <name val="Calibri"/>
      <family val="2"/>
      <charset val="238"/>
      <scheme val="minor"/>
    </font>
    <font>
      <sz val="10"/>
      <color rgb="FF0070C0"/>
      <name val="Calibri"/>
      <family val="2"/>
      <charset val="238"/>
      <scheme val="minor"/>
    </font>
    <font>
      <sz val="10"/>
      <color theme="1"/>
      <name val="Calibri"/>
      <family val="2"/>
      <charset val="238"/>
      <scheme val="minor"/>
    </font>
    <font>
      <b/>
      <sz val="11"/>
      <name val="Calibri"/>
      <family val="2"/>
      <charset val="238"/>
      <scheme val="minor"/>
    </font>
    <font>
      <b/>
      <sz val="12"/>
      <color theme="1"/>
      <name val="Calibri"/>
      <family val="2"/>
      <charset val="238"/>
      <scheme val="minor"/>
    </font>
    <font>
      <b/>
      <sz val="10"/>
      <color theme="1"/>
      <name val="Calibri"/>
      <family val="2"/>
      <charset val="238"/>
      <scheme val="minor"/>
    </font>
    <font>
      <sz val="10"/>
      <color indexed="48"/>
      <name val="Calibri"/>
      <family val="2"/>
      <charset val="238"/>
      <scheme val="minor"/>
    </font>
    <font>
      <sz val="12"/>
      <color theme="1"/>
      <name val="Calibri"/>
      <family val="2"/>
      <charset val="238"/>
      <scheme val="minor"/>
    </font>
    <font>
      <sz val="8"/>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sz val="10"/>
      <color theme="1"/>
      <name val="Calibri"/>
      <family val="2"/>
      <charset val="238"/>
    </font>
    <font>
      <b/>
      <sz val="10"/>
      <color theme="1"/>
      <name val="Calibri"/>
      <family val="2"/>
      <charset val="238"/>
    </font>
    <font>
      <b/>
      <sz val="10"/>
      <color indexed="8"/>
      <name val="Calibri"/>
      <family val="2"/>
      <charset val="238"/>
      <scheme val="minor"/>
    </font>
    <font>
      <vertAlign val="superscript"/>
      <sz val="10"/>
      <color theme="1"/>
      <name val="Calibri"/>
      <family val="2"/>
      <charset val="238"/>
    </font>
    <font>
      <sz val="9"/>
      <color indexed="8"/>
      <name val="Calibri"/>
      <family val="2"/>
      <charset val="238"/>
    </font>
    <font>
      <b/>
      <sz val="8"/>
      <name val="Calibri"/>
      <family val="2"/>
      <charset val="238"/>
      <scheme val="minor"/>
    </font>
  </fonts>
  <fills count="1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theme="3" tint="0.39997558519241921"/>
        <bgColor indexed="64"/>
      </patternFill>
    </fill>
    <fill>
      <patternFill patternType="solid">
        <fgColor rgb="FF92D050"/>
        <bgColor indexed="64"/>
      </patternFill>
    </fill>
    <fill>
      <patternFill patternType="solid">
        <fgColor rgb="FFE8E8E8"/>
        <bgColor indexed="64"/>
      </patternFill>
    </fill>
  </fills>
  <borders count="160">
    <border>
      <left/>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55"/>
      </left>
      <right style="thin">
        <color indexed="55"/>
      </right>
      <top style="thin">
        <color indexed="55"/>
      </top>
      <bottom/>
      <diagonal/>
    </border>
    <border>
      <left style="thin">
        <color indexed="55"/>
      </left>
      <right style="medium">
        <color indexed="64"/>
      </right>
      <top style="thin">
        <color indexed="55"/>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55"/>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thin">
        <color indexed="55"/>
      </bottom>
      <diagonal/>
    </border>
    <border>
      <left/>
      <right style="thin">
        <color indexed="55"/>
      </right>
      <top style="thin">
        <color indexed="55"/>
      </top>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55"/>
      </top>
      <bottom style="thin">
        <color indexed="55"/>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style="medium">
        <color indexed="64"/>
      </left>
      <right/>
      <top style="thin">
        <color indexed="55"/>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style="thin">
        <color indexed="55"/>
      </bottom>
      <diagonal/>
    </border>
    <border>
      <left style="medium">
        <color indexed="64"/>
      </left>
      <right/>
      <top style="medium">
        <color indexed="64"/>
      </top>
      <bottom style="thin">
        <color indexed="55"/>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55"/>
      </bottom>
      <diagonal/>
    </border>
    <border>
      <left style="thin">
        <color indexed="64"/>
      </left>
      <right style="medium">
        <color indexed="64"/>
      </right>
      <top style="medium">
        <color indexed="64"/>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thin">
        <color indexed="22"/>
      </bottom>
      <diagonal/>
    </border>
    <border>
      <left/>
      <right/>
      <top/>
      <bottom style="thin">
        <color indexed="22"/>
      </bottom>
      <diagonal/>
    </border>
    <border>
      <left/>
      <right style="medium">
        <color indexed="64"/>
      </right>
      <top/>
      <bottom style="thin">
        <color indexed="22"/>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hair">
        <color indexed="64"/>
      </left>
      <right style="hair">
        <color indexed="64"/>
      </right>
      <top/>
      <bottom style="thin">
        <color indexed="64"/>
      </bottom>
      <diagonal/>
    </border>
    <border>
      <left/>
      <right style="hair">
        <color indexed="64"/>
      </right>
      <top style="medium">
        <color indexed="64"/>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9">
    <xf numFmtId="0" fontId="0" fillId="0" borderId="0"/>
    <xf numFmtId="0" fontId="6" fillId="0" borderId="0"/>
    <xf numFmtId="0" fontId="4" fillId="0" borderId="0"/>
    <xf numFmtId="0" fontId="5" fillId="0" borderId="0"/>
    <xf numFmtId="0" fontId="4" fillId="0" borderId="0"/>
    <xf numFmtId="0" fontId="2" fillId="0" borderId="0"/>
    <xf numFmtId="0" fontId="2" fillId="0" borderId="0"/>
    <xf numFmtId="0" fontId="1" fillId="0" borderId="0"/>
    <xf numFmtId="0" fontId="1" fillId="0" borderId="0"/>
  </cellStyleXfs>
  <cellXfs count="1390">
    <xf numFmtId="0" fontId="0" fillId="0" borderId="0" xfId="0"/>
    <xf numFmtId="0" fontId="6" fillId="0" borderId="0" xfId="1"/>
    <xf numFmtId="0" fontId="6" fillId="0" borderId="0" xfId="1" applyAlignment="1" applyProtection="1">
      <alignment vertical="center"/>
      <protection locked="0"/>
    </xf>
    <xf numFmtId="0" fontId="6" fillId="0" borderId="0" xfId="1" applyAlignment="1">
      <alignment vertical="center"/>
    </xf>
    <xf numFmtId="0" fontId="6" fillId="0" borderId="0" xfId="1" applyProtection="1">
      <protection locked="0"/>
    </xf>
    <xf numFmtId="0" fontId="7" fillId="0" borderId="0" xfId="1" applyFont="1" applyAlignment="1" applyProtection="1">
      <alignment vertical="center"/>
      <protection locked="0"/>
    </xf>
    <xf numFmtId="0" fontId="7" fillId="0" borderId="0" xfId="1" applyFont="1" applyAlignment="1">
      <alignment vertical="center"/>
    </xf>
    <xf numFmtId="0" fontId="7" fillId="0" borderId="0" xfId="1" applyFont="1" applyAlignment="1">
      <alignment horizontal="center" vertical="center"/>
    </xf>
    <xf numFmtId="0" fontId="7" fillId="0" borderId="0" xfId="1" applyFont="1" applyBorder="1" applyAlignment="1" applyProtection="1">
      <alignment vertical="center"/>
      <protection locked="0"/>
    </xf>
    <xf numFmtId="49" fontId="7" fillId="0" borderId="0" xfId="1" applyNumberFormat="1" applyFont="1" applyAlignment="1" applyProtection="1">
      <alignment vertical="center"/>
      <protection locked="0"/>
    </xf>
    <xf numFmtId="49" fontId="7" fillId="0" borderId="0" xfId="1" applyNumberFormat="1" applyFont="1" applyAlignment="1">
      <alignment vertical="center"/>
    </xf>
    <xf numFmtId="0" fontId="30" fillId="0" borderId="0" xfId="1" applyFont="1" applyAlignment="1" applyProtection="1">
      <alignment vertical="center"/>
      <protection locked="0"/>
    </xf>
    <xf numFmtId="0" fontId="31" fillId="0" borderId="0" xfId="1" applyFont="1" applyAlignment="1" applyProtection="1">
      <alignment vertical="center"/>
      <protection locked="0"/>
    </xf>
    <xf numFmtId="0" fontId="31" fillId="0" borderId="0" xfId="1" applyFont="1" applyAlignment="1" applyProtection="1">
      <alignment horizontal="right" vertical="center"/>
      <protection locked="0"/>
    </xf>
    <xf numFmtId="0" fontId="31" fillId="0" borderId="1" xfId="1" applyFont="1" applyBorder="1" applyAlignment="1" applyProtection="1">
      <alignment horizontal="center" vertical="center" wrapText="1"/>
      <protection locked="0"/>
    </xf>
    <xf numFmtId="0" fontId="31" fillId="0" borderId="2" xfId="1" applyFont="1" applyBorder="1" applyAlignment="1" applyProtection="1">
      <alignment vertical="center"/>
      <protection locked="0"/>
    </xf>
    <xf numFmtId="0" fontId="31" fillId="0" borderId="3" xfId="1" applyFont="1" applyBorder="1" applyAlignment="1" applyProtection="1">
      <alignment vertical="center"/>
      <protection locked="0"/>
    </xf>
    <xf numFmtId="49" fontId="31" fillId="0" borderId="0" xfId="1" applyNumberFormat="1" applyFont="1" applyAlignment="1" applyProtection="1">
      <alignment vertical="center"/>
      <protection locked="0"/>
    </xf>
    <xf numFmtId="0" fontId="31" fillId="0" borderId="0" xfId="1" applyFont="1" applyAlignment="1">
      <alignment vertical="center"/>
    </xf>
    <xf numFmtId="0" fontId="8" fillId="0" borderId="0" xfId="1" applyFont="1" applyAlignment="1" applyProtection="1">
      <alignment vertical="center"/>
      <protection locked="0"/>
    </xf>
    <xf numFmtId="0" fontId="8" fillId="0" borderId="0" xfId="1" applyFont="1" applyAlignment="1">
      <alignment vertical="center"/>
    </xf>
    <xf numFmtId="0" fontId="8" fillId="0" borderId="0" xfId="1" applyFont="1" applyAlignment="1">
      <alignment horizontal="center" vertical="center"/>
    </xf>
    <xf numFmtId="49" fontId="8" fillId="0" borderId="0" xfId="1" applyNumberFormat="1" applyFont="1" applyAlignment="1" applyProtection="1">
      <alignment vertical="center"/>
      <protection locked="0"/>
    </xf>
    <xf numFmtId="49" fontId="8" fillId="0" borderId="0" xfId="1" applyNumberFormat="1" applyFont="1" applyAlignment="1">
      <alignment vertical="center"/>
    </xf>
    <xf numFmtId="0" fontId="9" fillId="0" borderId="0" xfId="1" applyFont="1" applyAlignment="1" applyProtection="1">
      <alignment vertical="center"/>
      <protection locked="0"/>
    </xf>
    <xf numFmtId="0" fontId="8" fillId="0" borderId="0" xfId="1" applyFont="1" applyAlignment="1" applyProtection="1">
      <alignment horizontal="right" vertical="center"/>
      <protection locked="0"/>
    </xf>
    <xf numFmtId="0" fontId="11" fillId="0" borderId="0" xfId="1" applyFont="1" applyAlignment="1" applyProtection="1">
      <alignment vertical="center"/>
      <protection locked="0"/>
    </xf>
    <xf numFmtId="0" fontId="33" fillId="0" borderId="0" xfId="1" applyFont="1" applyAlignment="1" applyProtection="1">
      <alignment vertical="center"/>
      <protection locked="0"/>
    </xf>
    <xf numFmtId="0" fontId="33" fillId="0" borderId="0" xfId="1" applyFont="1" applyAlignment="1">
      <alignment vertical="center"/>
    </xf>
    <xf numFmtId="0" fontId="31" fillId="0" borderId="0" xfId="1" applyFont="1" applyAlignment="1" applyProtection="1">
      <alignment horizontal="center" vertical="center"/>
      <protection locked="0"/>
    </xf>
    <xf numFmtId="0" fontId="31" fillId="0" borderId="0" xfId="1" applyFont="1" applyAlignment="1">
      <alignment horizontal="center" vertical="center"/>
    </xf>
    <xf numFmtId="0" fontId="31" fillId="0" borderId="0" xfId="1" applyFont="1" applyBorder="1" applyAlignment="1">
      <alignment vertical="center" wrapText="1"/>
    </xf>
    <xf numFmtId="0" fontId="31" fillId="0" borderId="5" xfId="1" applyFont="1" applyBorder="1" applyAlignment="1" applyProtection="1">
      <alignment vertical="center"/>
      <protection locked="0"/>
    </xf>
    <xf numFmtId="0" fontId="31" fillId="0" borderId="6" xfId="1" applyFont="1" applyBorder="1" applyAlignment="1" applyProtection="1">
      <alignment vertical="center"/>
      <protection locked="0"/>
    </xf>
    <xf numFmtId="0" fontId="31" fillId="0" borderId="7" xfId="1" applyFont="1" applyBorder="1" applyAlignment="1" applyProtection="1">
      <alignment vertical="center"/>
      <protection locked="0"/>
    </xf>
    <xf numFmtId="0" fontId="31" fillId="0" borderId="0" xfId="1" applyFont="1" applyBorder="1" applyAlignment="1" applyProtection="1">
      <alignment vertical="center"/>
      <protection locked="0"/>
    </xf>
    <xf numFmtId="0" fontId="31" fillId="0" borderId="0" xfId="2" applyFont="1" applyBorder="1" applyAlignment="1">
      <alignment vertical="center"/>
    </xf>
    <xf numFmtId="49" fontId="31" fillId="0" borderId="0" xfId="2" applyNumberFormat="1" applyFont="1" applyBorder="1" applyAlignment="1">
      <alignment vertical="center"/>
    </xf>
    <xf numFmtId="0" fontId="32" fillId="0" borderId="8" xfId="2" applyFont="1" applyBorder="1" applyAlignment="1">
      <alignment vertical="center"/>
    </xf>
    <xf numFmtId="49" fontId="34" fillId="0" borderId="9" xfId="2" applyNumberFormat="1" applyFont="1" applyBorder="1" applyAlignment="1">
      <alignment horizontal="center" vertical="center" wrapText="1"/>
    </xf>
    <xf numFmtId="49" fontId="34" fillId="0" borderId="10" xfId="2" applyNumberFormat="1" applyFont="1" applyBorder="1" applyAlignment="1">
      <alignment horizontal="center" vertical="center" wrapText="1"/>
    </xf>
    <xf numFmtId="0" fontId="32" fillId="0" borderId="11" xfId="2" applyFont="1" applyBorder="1" applyAlignment="1">
      <alignment vertical="center" wrapText="1"/>
    </xf>
    <xf numFmtId="49" fontId="31" fillId="0" borderId="12" xfId="2" applyNumberFormat="1" applyFont="1" applyBorder="1" applyAlignment="1">
      <alignment horizontal="center" vertical="center" wrapText="1"/>
    </xf>
    <xf numFmtId="49" fontId="31" fillId="0" borderId="6" xfId="2" applyNumberFormat="1" applyFont="1" applyBorder="1" applyAlignment="1">
      <alignment horizontal="center" vertical="center" wrapText="1"/>
    </xf>
    <xf numFmtId="0" fontId="31" fillId="0" borderId="2" xfId="2" applyFont="1" applyBorder="1" applyAlignment="1">
      <alignment vertical="center" wrapText="1"/>
    </xf>
    <xf numFmtId="49" fontId="31" fillId="0" borderId="13" xfId="2" applyNumberFormat="1" applyFont="1" applyBorder="1" applyAlignment="1">
      <alignment horizontal="center" vertical="center" wrapText="1"/>
    </xf>
    <xf numFmtId="49" fontId="31" fillId="0" borderId="7" xfId="2" applyNumberFormat="1" applyFont="1" applyBorder="1" applyAlignment="1">
      <alignment horizontal="center" vertical="center" wrapText="1"/>
    </xf>
    <xf numFmtId="0" fontId="31" fillId="0" borderId="2" xfId="2" applyFont="1" applyBorder="1" applyAlignment="1">
      <alignment horizontal="left" vertical="center" wrapText="1"/>
    </xf>
    <xf numFmtId="0" fontId="31" fillId="0" borderId="14" xfId="2" applyFont="1" applyBorder="1" applyAlignment="1">
      <alignment vertical="center" wrapText="1"/>
    </xf>
    <xf numFmtId="49" fontId="31" fillId="0" borderId="15" xfId="2" applyNumberFormat="1" applyFont="1" applyBorder="1" applyAlignment="1">
      <alignment horizontal="center" vertical="center" wrapText="1"/>
    </xf>
    <xf numFmtId="49" fontId="31" fillId="0" borderId="16" xfId="2" applyNumberFormat="1" applyFont="1" applyBorder="1" applyAlignment="1">
      <alignment horizontal="center" vertical="center" wrapText="1"/>
    </xf>
    <xf numFmtId="0" fontId="31" fillId="0" borderId="17" xfId="2" applyFont="1" applyBorder="1" applyAlignment="1">
      <alignment horizontal="left" vertical="center" wrapText="1"/>
    </xf>
    <xf numFmtId="49" fontId="31" fillId="0" borderId="18" xfId="2" applyNumberFormat="1" applyFont="1" applyBorder="1" applyAlignment="1">
      <alignment horizontal="center" vertical="center" wrapText="1"/>
    </xf>
    <xf numFmtId="49" fontId="31" fillId="0" borderId="19" xfId="2" applyNumberFormat="1" applyFont="1" applyBorder="1" applyAlignment="1">
      <alignment horizontal="center" vertical="center" wrapText="1"/>
    </xf>
    <xf numFmtId="0" fontId="32" fillId="0" borderId="20" xfId="2" applyFont="1" applyBorder="1" applyAlignment="1">
      <alignment vertical="center" wrapText="1"/>
    </xf>
    <xf numFmtId="0" fontId="31" fillId="0" borderId="11" xfId="2" applyFont="1" applyBorder="1" applyAlignment="1">
      <alignment vertical="center" wrapText="1"/>
    </xf>
    <xf numFmtId="49" fontId="35" fillId="0" borderId="13" xfId="2" applyNumberFormat="1" applyFont="1" applyBorder="1" applyAlignment="1">
      <alignment horizontal="center" vertical="center"/>
    </xf>
    <xf numFmtId="49" fontId="31" fillId="0" borderId="21" xfId="2" applyNumberFormat="1" applyFont="1" applyBorder="1" applyAlignment="1">
      <alignment horizontal="center" vertical="center" wrapText="1"/>
    </xf>
    <xf numFmtId="0" fontId="31" fillId="0" borderId="0" xfId="2" applyFont="1" applyBorder="1" applyAlignment="1">
      <alignment vertical="center" wrapText="1"/>
    </xf>
    <xf numFmtId="49" fontId="31" fillId="0" borderId="0" xfId="2" applyNumberFormat="1" applyFont="1" applyBorder="1" applyAlignment="1">
      <alignment horizontal="center" vertical="center" wrapText="1"/>
    </xf>
    <xf numFmtId="0" fontId="33" fillId="0" borderId="0" xfId="2" applyFont="1" applyBorder="1" applyAlignment="1">
      <alignment vertical="center"/>
    </xf>
    <xf numFmtId="49" fontId="31" fillId="0" borderId="0" xfId="2" applyNumberFormat="1" applyFont="1" applyBorder="1" applyAlignment="1">
      <alignment vertical="center" wrapText="1"/>
    </xf>
    <xf numFmtId="0" fontId="31" fillId="0" borderId="0" xfId="1" applyFont="1"/>
    <xf numFmtId="0" fontId="32" fillId="0" borderId="0" xfId="1" applyFont="1"/>
    <xf numFmtId="0" fontId="31" fillId="0" borderId="0" xfId="1" applyFont="1" applyProtection="1">
      <protection locked="0"/>
    </xf>
    <xf numFmtId="0" fontId="32" fillId="0" borderId="20" xfId="1" applyFont="1" applyBorder="1" applyAlignment="1" applyProtection="1">
      <alignment horizontal="center" vertical="center" wrapText="1"/>
      <protection locked="0"/>
    </xf>
    <xf numFmtId="0" fontId="32" fillId="0" borderId="9" xfId="1" applyFont="1" applyBorder="1" applyAlignment="1" applyProtection="1">
      <alignment horizontal="center" vertical="center" wrapText="1"/>
      <protection locked="0"/>
    </xf>
    <xf numFmtId="0" fontId="32" fillId="0" borderId="10" xfId="1" applyFont="1" applyBorder="1" applyAlignment="1" applyProtection="1">
      <alignment horizontal="center" vertical="center" wrapText="1"/>
      <protection locked="0"/>
    </xf>
    <xf numFmtId="0" fontId="32" fillId="0" borderId="22" xfId="1" applyFont="1" applyBorder="1" applyAlignment="1" applyProtection="1">
      <alignment horizontal="center" vertical="center" wrapText="1"/>
      <protection locked="0"/>
    </xf>
    <xf numFmtId="0" fontId="31" fillId="0" borderId="23" xfId="1" applyFont="1" applyBorder="1" applyAlignment="1" applyProtection="1">
      <alignment vertical="center" wrapText="1"/>
      <protection locked="0"/>
    </xf>
    <xf numFmtId="0" fontId="31" fillId="0" borderId="2" xfId="1" applyFont="1" applyBorder="1" applyAlignment="1" applyProtection="1">
      <alignment horizontal="left" vertical="center" wrapText="1"/>
      <protection locked="0"/>
    </xf>
    <xf numFmtId="0" fontId="36" fillId="0" borderId="0" xfId="1" applyFont="1" applyAlignment="1" applyProtection="1">
      <alignment vertical="center"/>
      <protection locked="0"/>
    </xf>
    <xf numFmtId="0" fontId="32" fillId="0" borderId="20" xfId="1" applyFont="1" applyBorder="1" applyAlignment="1" applyProtection="1">
      <alignment horizontal="left" vertical="center" wrapText="1"/>
      <protection locked="0"/>
    </xf>
    <xf numFmtId="0" fontId="32" fillId="0" borderId="0" xfId="1" applyFont="1" applyAlignment="1" applyProtection="1">
      <alignment horizontal="justify" vertical="center"/>
      <protection locked="0"/>
    </xf>
    <xf numFmtId="0" fontId="32" fillId="0" borderId="0" xfId="1" applyFont="1" applyAlignment="1">
      <alignment vertical="center"/>
    </xf>
    <xf numFmtId="0" fontId="31" fillId="0" borderId="0" xfId="1" applyFont="1" applyFill="1" applyAlignment="1" applyProtection="1">
      <alignment vertical="center"/>
      <protection locked="0"/>
    </xf>
    <xf numFmtId="0" fontId="30" fillId="0" borderId="0" xfId="1" applyFont="1" applyFill="1" applyAlignment="1" applyProtection="1">
      <alignment vertical="center"/>
      <protection locked="0"/>
    </xf>
    <xf numFmtId="0" fontId="38" fillId="0" borderId="0" xfId="1" applyFont="1" applyAlignment="1" applyProtection="1">
      <alignment horizontal="right" vertical="center"/>
      <protection locked="0"/>
    </xf>
    <xf numFmtId="0" fontId="31" fillId="0" borderId="0" xfId="1" applyFont="1" applyBorder="1" applyProtection="1">
      <protection locked="0"/>
    </xf>
    <xf numFmtId="0" fontId="31" fillId="0" borderId="0" xfId="1" applyFont="1" applyBorder="1" applyAlignment="1" applyProtection="1">
      <alignment horizontal="justify" vertical="center" wrapText="1"/>
      <protection locked="0"/>
    </xf>
    <xf numFmtId="0" fontId="30" fillId="0" borderId="0" xfId="1" applyFont="1" applyProtection="1">
      <protection locked="0"/>
    </xf>
    <xf numFmtId="0" fontId="31" fillId="0" borderId="19" xfId="1" applyFont="1" applyBorder="1" applyAlignment="1" applyProtection="1">
      <alignment horizontal="center" vertical="center" wrapText="1"/>
      <protection locked="0"/>
    </xf>
    <xf numFmtId="0" fontId="31" fillId="0" borderId="26" xfId="1" applyFont="1" applyBorder="1" applyAlignment="1" applyProtection="1">
      <alignment vertical="center"/>
      <protection locked="0"/>
    </xf>
    <xf numFmtId="0" fontId="31" fillId="0" borderId="27" xfId="1" applyFont="1" applyBorder="1" applyAlignment="1" applyProtection="1">
      <alignment vertical="center"/>
      <protection locked="0"/>
    </xf>
    <xf numFmtId="0" fontId="31" fillId="0" borderId="0" xfId="1" applyFont="1" applyFill="1" applyAlignment="1" applyProtection="1">
      <alignment horizontal="left" vertical="center"/>
      <protection locked="0"/>
    </xf>
    <xf numFmtId="0" fontId="31" fillId="0" borderId="0" xfId="1" applyFont="1" applyBorder="1" applyAlignment="1" applyProtection="1">
      <alignment horizontal="left" vertical="center"/>
      <protection locked="0"/>
    </xf>
    <xf numFmtId="0" fontId="31" fillId="0" borderId="0" xfId="1" applyFont="1" applyBorder="1" applyAlignment="1">
      <alignment vertical="center"/>
    </xf>
    <xf numFmtId="0" fontId="31" fillId="0" borderId="0" xfId="1" applyFont="1" applyBorder="1" applyAlignment="1">
      <alignment horizontal="left" vertical="center"/>
    </xf>
    <xf numFmtId="0" fontId="31" fillId="0" borderId="0" xfId="1" applyFont="1" applyAlignment="1">
      <alignment horizontal="left" vertical="center"/>
    </xf>
    <xf numFmtId="4" fontId="31" fillId="0" borderId="0" xfId="1" applyNumberFormat="1" applyFont="1" applyAlignment="1" applyProtection="1">
      <alignment vertical="center"/>
      <protection locked="0"/>
    </xf>
    <xf numFmtId="4" fontId="31" fillId="0" borderId="0" xfId="1" applyNumberFormat="1" applyFont="1" applyAlignment="1">
      <alignment vertical="center"/>
    </xf>
    <xf numFmtId="4" fontId="31" fillId="0" borderId="0" xfId="1" applyNumberFormat="1" applyFont="1" applyAlignment="1" applyProtection="1">
      <alignment horizontal="right" vertical="center"/>
      <protection locked="0"/>
    </xf>
    <xf numFmtId="0" fontId="31" fillId="0" borderId="28" xfId="1" applyFont="1" applyBorder="1" applyAlignment="1" applyProtection="1">
      <alignment vertical="center"/>
      <protection locked="0"/>
    </xf>
    <xf numFmtId="4" fontId="31" fillId="0" borderId="22" xfId="1" applyNumberFormat="1" applyFont="1" applyBorder="1" applyAlignment="1" applyProtection="1">
      <alignment vertical="center"/>
      <protection locked="0"/>
    </xf>
    <xf numFmtId="0" fontId="31" fillId="0" borderId="19" xfId="1" applyFont="1" applyBorder="1" applyAlignment="1" applyProtection="1">
      <alignment vertical="center"/>
      <protection locked="0"/>
    </xf>
    <xf numFmtId="0" fontId="31" fillId="0" borderId="27" xfId="1" applyFont="1" applyFill="1" applyBorder="1" applyAlignment="1" applyProtection="1">
      <alignment vertical="center"/>
      <protection locked="0"/>
    </xf>
    <xf numFmtId="0" fontId="30" fillId="0" borderId="0" xfId="1" applyFont="1" applyAlignment="1" applyProtection="1">
      <protection locked="0"/>
    </xf>
    <xf numFmtId="4" fontId="31" fillId="0" borderId="0" xfId="1" applyNumberFormat="1" applyFont="1" applyProtection="1">
      <protection locked="0"/>
    </xf>
    <xf numFmtId="4" fontId="31" fillId="0" borderId="0" xfId="1" applyNumberFormat="1" applyFont="1" applyAlignment="1" applyProtection="1">
      <alignment horizontal="right"/>
      <protection locked="0"/>
    </xf>
    <xf numFmtId="0" fontId="31" fillId="0" borderId="17" xfId="1" applyFont="1" applyBorder="1" applyAlignment="1" applyProtection="1">
      <alignment vertical="center"/>
      <protection locked="0"/>
    </xf>
    <xf numFmtId="0" fontId="32" fillId="0" borderId="2" xfId="1" applyFont="1" applyBorder="1" applyProtection="1">
      <protection locked="0"/>
    </xf>
    <xf numFmtId="0" fontId="32" fillId="0" borderId="11" xfId="1" applyFont="1" applyBorder="1" applyAlignment="1" applyProtection="1">
      <alignment horizontal="justify" vertical="top" wrapText="1"/>
      <protection locked="0"/>
    </xf>
    <xf numFmtId="0" fontId="31" fillId="0" borderId="11" xfId="1" applyFont="1" applyBorder="1" applyAlignment="1" applyProtection="1">
      <alignment horizontal="justify" vertical="top" wrapText="1"/>
      <protection locked="0"/>
    </xf>
    <xf numFmtId="0" fontId="31" fillId="0" borderId="2" xfId="1" applyFont="1" applyBorder="1" applyAlignment="1" applyProtection="1">
      <alignment horizontal="justify" vertical="top" wrapText="1"/>
      <protection locked="0"/>
    </xf>
    <xf numFmtId="0" fontId="32" fillId="0" borderId="2" xfId="1" applyFont="1" applyBorder="1" applyAlignment="1" applyProtection="1">
      <alignment horizontal="justify" vertical="top" wrapText="1"/>
      <protection locked="0"/>
    </xf>
    <xf numFmtId="0" fontId="32" fillId="0" borderId="3" xfId="1" applyFont="1" applyBorder="1" applyAlignment="1" applyProtection="1">
      <alignment horizontal="justify" vertical="top" wrapText="1"/>
      <protection locked="0"/>
    </xf>
    <xf numFmtId="4" fontId="31" fillId="0" borderId="0" xfId="1" applyNumberFormat="1" applyFont="1"/>
    <xf numFmtId="4" fontId="39" fillId="0" borderId="0" xfId="1" applyNumberFormat="1" applyFont="1" applyBorder="1" applyAlignment="1" applyProtection="1">
      <alignment horizontal="right" vertical="top" wrapText="1"/>
      <protection locked="0"/>
    </xf>
    <xf numFmtId="0" fontId="39" fillId="0" borderId="0" xfId="1" applyFont="1" applyAlignment="1">
      <alignment horizontal="right" vertical="top" wrapText="1"/>
    </xf>
    <xf numFmtId="0" fontId="39" fillId="0" borderId="0" xfId="1" applyFont="1" applyBorder="1" applyAlignment="1">
      <alignment horizontal="right" vertical="top" wrapText="1"/>
    </xf>
    <xf numFmtId="0" fontId="39" fillId="0" borderId="0" xfId="1" applyFont="1" applyBorder="1" applyAlignment="1">
      <alignment vertical="top" wrapText="1"/>
    </xf>
    <xf numFmtId="0" fontId="40" fillId="0" borderId="30" xfId="1" applyFont="1" applyBorder="1" applyAlignment="1" applyProtection="1">
      <alignment horizontal="left" vertical="center" wrapText="1"/>
      <protection locked="0"/>
    </xf>
    <xf numFmtId="0" fontId="39" fillId="0" borderId="0" xfId="1" applyFont="1" applyAlignment="1">
      <alignment vertical="top" wrapText="1"/>
    </xf>
    <xf numFmtId="0" fontId="31" fillId="0" borderId="0" xfId="1" applyFont="1" applyFill="1" applyBorder="1" applyProtection="1">
      <protection locked="0"/>
    </xf>
    <xf numFmtId="4" fontId="31" fillId="0" borderId="0" xfId="1" applyNumberFormat="1" applyFont="1" applyFill="1" applyBorder="1" applyProtection="1">
      <protection locked="0"/>
    </xf>
    <xf numFmtId="0" fontId="31" fillId="0" borderId="0" xfId="1" applyFont="1" applyFill="1" applyBorder="1"/>
    <xf numFmtId="0" fontId="37" fillId="0" borderId="0" xfId="1" applyFont="1" applyFill="1" applyBorder="1" applyAlignment="1">
      <alignment vertical="top" wrapText="1"/>
    </xf>
    <xf numFmtId="0" fontId="37" fillId="0" borderId="0" xfId="1" applyFont="1" applyFill="1" applyBorder="1" applyAlignment="1">
      <alignment horizontal="center" vertical="top" wrapText="1"/>
    </xf>
    <xf numFmtId="0" fontId="37" fillId="0" borderId="0" xfId="1" applyFont="1" applyFill="1" applyBorder="1" applyAlignment="1">
      <alignment horizontal="justify" vertical="top" wrapText="1"/>
    </xf>
    <xf numFmtId="4" fontId="31" fillId="0" borderId="0" xfId="1" applyNumberFormat="1" applyFont="1" applyFill="1" applyBorder="1"/>
    <xf numFmtId="4" fontId="39" fillId="0" borderId="0" xfId="1" applyNumberFormat="1" applyFont="1" applyBorder="1" applyAlignment="1" applyProtection="1">
      <alignment horizontal="right" vertical="center" wrapText="1"/>
      <protection locked="0"/>
    </xf>
    <xf numFmtId="0" fontId="31" fillId="0" borderId="9" xfId="1" applyFont="1" applyBorder="1" applyAlignment="1" applyProtection="1">
      <alignment horizontal="center" vertical="center"/>
      <protection locked="0"/>
    </xf>
    <xf numFmtId="0" fontId="31" fillId="0" borderId="31" xfId="1" applyFont="1" applyBorder="1" applyAlignment="1" applyProtection="1">
      <alignment horizontal="center" vertical="center"/>
      <protection locked="0"/>
    </xf>
    <xf numFmtId="0" fontId="31" fillId="0" borderId="32" xfId="1" applyFont="1" applyBorder="1" applyAlignment="1" applyProtection="1">
      <alignment horizontal="center" vertical="center"/>
      <protection locked="0"/>
    </xf>
    <xf numFmtId="4" fontId="31" fillId="0" borderId="10" xfId="1" applyNumberFormat="1" applyFont="1" applyBorder="1" applyAlignment="1" applyProtection="1">
      <alignment horizontal="center" vertical="center"/>
      <protection locked="0"/>
    </xf>
    <xf numFmtId="4" fontId="31" fillId="0" borderId="22" xfId="1" applyNumberFormat="1" applyFont="1" applyBorder="1" applyAlignment="1" applyProtection="1">
      <alignment horizontal="center" vertical="center"/>
      <protection locked="0"/>
    </xf>
    <xf numFmtId="0" fontId="39" fillId="0" borderId="0" xfId="1" applyFont="1" applyBorder="1" applyAlignment="1" applyProtection="1">
      <alignment vertical="center" wrapText="1"/>
      <protection locked="0"/>
    </xf>
    <xf numFmtId="0" fontId="39" fillId="0" borderId="0" xfId="1" applyFont="1" applyBorder="1" applyAlignment="1" applyProtection="1">
      <alignment horizontal="right" vertical="center" wrapText="1"/>
      <protection locked="0"/>
    </xf>
    <xf numFmtId="0" fontId="31" fillId="0" borderId="33" xfId="1" applyFont="1" applyBorder="1" applyAlignment="1" applyProtection="1">
      <alignment vertical="center"/>
      <protection locked="0"/>
    </xf>
    <xf numFmtId="0" fontId="31" fillId="0" borderId="31" xfId="1" applyFont="1" applyBorder="1" applyAlignment="1" applyProtection="1">
      <alignment vertical="center"/>
      <protection locked="0"/>
    </xf>
    <xf numFmtId="0" fontId="31" fillId="0" borderId="34" xfId="1" applyFont="1" applyBorder="1" applyAlignment="1" applyProtection="1">
      <alignment vertical="center"/>
      <protection locked="0"/>
    </xf>
    <xf numFmtId="0" fontId="31" fillId="0" borderId="0" xfId="1" applyFont="1" applyFill="1" applyBorder="1" applyAlignment="1" applyProtection="1">
      <alignment vertical="center"/>
      <protection locked="0"/>
    </xf>
    <xf numFmtId="0" fontId="31" fillId="0" borderId="35" xfId="1" applyFont="1" applyBorder="1" applyAlignment="1" applyProtection="1">
      <alignment vertical="center"/>
      <protection locked="0"/>
    </xf>
    <xf numFmtId="0" fontId="31" fillId="0" borderId="36" xfId="1" applyFont="1" applyBorder="1" applyAlignment="1" applyProtection="1">
      <alignment vertical="center"/>
      <protection locked="0"/>
    </xf>
    <xf numFmtId="0" fontId="41" fillId="0" borderId="0" xfId="1" applyFont="1" applyAlignment="1">
      <alignment vertical="center"/>
    </xf>
    <xf numFmtId="4" fontId="42" fillId="0" borderId="0" xfId="1" applyNumberFormat="1" applyFont="1" applyAlignment="1">
      <alignment vertical="center"/>
    </xf>
    <xf numFmtId="0" fontId="31" fillId="0" borderId="0" xfId="1" applyFont="1" applyProtection="1"/>
    <xf numFmtId="4" fontId="31" fillId="0" borderId="0" xfId="1" applyNumberFormat="1" applyFont="1" applyProtection="1"/>
    <xf numFmtId="0" fontId="30" fillId="0" borderId="0" xfId="1" applyFont="1" applyProtection="1"/>
    <xf numFmtId="4" fontId="39" fillId="0" borderId="0" xfId="1" applyNumberFormat="1" applyFont="1" applyBorder="1" applyAlignment="1" applyProtection="1">
      <alignment horizontal="right" vertical="top" wrapText="1"/>
    </xf>
    <xf numFmtId="0" fontId="31" fillId="0" borderId="18" xfId="1" applyFont="1" applyBorder="1" applyAlignment="1" applyProtection="1">
      <alignment vertical="center"/>
      <protection locked="0"/>
    </xf>
    <xf numFmtId="0" fontId="39" fillId="0" borderId="0" xfId="1" applyFont="1" applyBorder="1" applyAlignment="1" applyProtection="1">
      <alignment vertical="top" wrapText="1"/>
    </xf>
    <xf numFmtId="0" fontId="39" fillId="0" borderId="0" xfId="1" applyFont="1" applyBorder="1" applyAlignment="1" applyProtection="1">
      <alignment horizontal="right" vertical="top" wrapText="1"/>
    </xf>
    <xf numFmtId="0" fontId="31" fillId="0" borderId="0" xfId="1" applyFont="1" applyFill="1" applyBorder="1" applyProtection="1"/>
    <xf numFmtId="0" fontId="37" fillId="0" borderId="0" xfId="1" applyFont="1" applyFill="1" applyBorder="1" applyAlignment="1" applyProtection="1">
      <alignment vertical="top" wrapText="1"/>
    </xf>
    <xf numFmtId="0" fontId="37" fillId="0" borderId="0" xfId="1" applyFont="1" applyFill="1" applyBorder="1" applyAlignment="1" applyProtection="1">
      <alignment horizontal="center" vertical="top" wrapText="1"/>
    </xf>
    <xf numFmtId="0" fontId="37" fillId="0" borderId="0" xfId="1" applyFont="1" applyFill="1" applyBorder="1" applyAlignment="1" applyProtection="1">
      <alignment horizontal="justify" vertical="top" wrapText="1"/>
    </xf>
    <xf numFmtId="4" fontId="31" fillId="0" borderId="0" xfId="1" applyNumberFormat="1" applyFont="1" applyFill="1" applyBorder="1" applyProtection="1"/>
    <xf numFmtId="0" fontId="41" fillId="0" borderId="0" xfId="1" applyFont="1" applyFill="1" applyBorder="1" applyProtection="1"/>
    <xf numFmtId="0" fontId="42" fillId="0" borderId="0" xfId="1" applyFont="1" applyFill="1" applyBorder="1" applyProtection="1"/>
    <xf numFmtId="0" fontId="30" fillId="0" borderId="0" xfId="1" applyFont="1"/>
    <xf numFmtId="4" fontId="39" fillId="0" borderId="0" xfId="1" applyNumberFormat="1" applyFont="1" applyBorder="1" applyAlignment="1">
      <alignment horizontal="right" vertical="top" wrapText="1"/>
    </xf>
    <xf numFmtId="0" fontId="0" fillId="0" borderId="0" xfId="0"/>
    <xf numFmtId="0" fontId="41" fillId="0" borderId="0" xfId="2" applyFont="1" applyBorder="1" applyAlignment="1">
      <alignment vertical="center"/>
    </xf>
    <xf numFmtId="0" fontId="41" fillId="0" borderId="0" xfId="1" applyFont="1" applyAlignment="1" applyProtection="1">
      <alignment vertical="center"/>
      <protection locked="0"/>
    </xf>
    <xf numFmtId="0" fontId="32" fillId="0" borderId="0" xfId="1" applyFont="1" applyBorder="1" applyAlignment="1" applyProtection="1">
      <alignment vertical="center"/>
      <protection locked="0"/>
    </xf>
    <xf numFmtId="0" fontId="31" fillId="0" borderId="0" xfId="1" applyFont="1" applyFill="1" applyBorder="1" applyAlignment="1">
      <alignment vertical="center"/>
    </xf>
    <xf numFmtId="0" fontId="0" fillId="0" borderId="0" xfId="0" applyAlignment="1">
      <alignment vertical="center"/>
    </xf>
    <xf numFmtId="0" fontId="44" fillId="0" borderId="0" xfId="1" applyFont="1" applyAlignment="1" applyProtection="1">
      <alignment vertical="center"/>
      <protection locked="0"/>
    </xf>
    <xf numFmtId="0" fontId="43"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1" fillId="0" borderId="0" xfId="1" applyFont="1" applyAlignment="1">
      <alignment horizontal="center" vertical="center"/>
    </xf>
    <xf numFmtId="0" fontId="46" fillId="0" borderId="0" xfId="0" applyFont="1" applyFill="1" applyAlignment="1">
      <alignment vertical="center"/>
    </xf>
    <xf numFmtId="0" fontId="31" fillId="0" borderId="0" xfId="1" applyFont="1" applyBorder="1" applyAlignment="1" applyProtection="1">
      <alignment horizontal="center" vertical="center"/>
      <protection locked="0"/>
    </xf>
    <xf numFmtId="4" fontId="31" fillId="0" borderId="0" xfId="1" applyNumberFormat="1" applyFont="1" applyAlignment="1" applyProtection="1">
      <alignment horizontal="center" vertical="center"/>
      <protection locked="0"/>
    </xf>
    <xf numFmtId="0" fontId="37" fillId="0" borderId="0" xfId="1" applyFont="1" applyFill="1" applyBorder="1" applyAlignment="1" applyProtection="1">
      <alignment horizontal="center" vertical="center" wrapText="1"/>
      <protection locked="0"/>
    </xf>
    <xf numFmtId="4" fontId="31" fillId="0" borderId="0" xfId="1" applyNumberFormat="1" applyFont="1" applyFill="1" applyBorder="1" applyAlignment="1">
      <alignment vertical="center"/>
    </xf>
    <xf numFmtId="0" fontId="31" fillId="0" borderId="44" xfId="1" applyFont="1" applyBorder="1" applyAlignment="1">
      <alignment vertical="center"/>
    </xf>
    <xf numFmtId="0" fontId="31" fillId="0" borderId="11" xfId="1" applyFont="1" applyBorder="1" applyAlignment="1" applyProtection="1">
      <alignment horizontal="center" vertical="center"/>
      <protection locked="0"/>
    </xf>
    <xf numFmtId="0" fontId="8" fillId="0" borderId="0" xfId="2" applyFont="1" applyFill="1" applyBorder="1" applyAlignment="1">
      <alignment vertical="center"/>
    </xf>
    <xf numFmtId="0" fontId="8" fillId="0" borderId="0" xfId="2" applyFont="1" applyBorder="1" applyAlignment="1">
      <alignment vertical="center"/>
    </xf>
    <xf numFmtId="3" fontId="31" fillId="0" borderId="6" xfId="1" applyNumberFormat="1" applyFont="1" applyBorder="1" applyAlignment="1" applyProtection="1">
      <alignment vertical="center"/>
      <protection locked="0"/>
    </xf>
    <xf numFmtId="3" fontId="31" fillId="0" borderId="24" xfId="1" applyNumberFormat="1" applyFont="1" applyBorder="1" applyAlignment="1" applyProtection="1">
      <alignment vertical="center"/>
      <protection locked="0"/>
    </xf>
    <xf numFmtId="3" fontId="31" fillId="0" borderId="7" xfId="1" applyNumberFormat="1" applyFont="1" applyBorder="1" applyAlignment="1" applyProtection="1">
      <alignment vertical="center"/>
      <protection locked="0"/>
    </xf>
    <xf numFmtId="3" fontId="31" fillId="0" borderId="25" xfId="1" applyNumberFormat="1" applyFont="1" applyBorder="1" applyAlignment="1" applyProtection="1">
      <alignment vertical="center"/>
      <protection locked="0"/>
    </xf>
    <xf numFmtId="3" fontId="31" fillId="0" borderId="27" xfId="1" applyNumberFormat="1" applyFont="1" applyBorder="1" applyAlignment="1" applyProtection="1">
      <alignment vertical="center" wrapText="1"/>
      <protection locked="0"/>
    </xf>
    <xf numFmtId="3" fontId="31" fillId="0" borderId="27" xfId="1" applyNumberFormat="1" applyFont="1" applyBorder="1" applyAlignment="1" applyProtection="1">
      <alignment vertical="center"/>
      <protection locked="0"/>
    </xf>
    <xf numFmtId="3" fontId="31" fillId="0" borderId="40" xfId="1" applyNumberFormat="1" applyFont="1" applyBorder="1" applyAlignment="1" applyProtection="1">
      <alignment vertical="center"/>
      <protection locked="0"/>
    </xf>
    <xf numFmtId="3" fontId="32" fillId="0" borderId="10" xfId="2" applyNumberFormat="1" applyFont="1" applyBorder="1" applyAlignment="1">
      <alignment horizontal="center" vertical="center" wrapText="1"/>
    </xf>
    <xf numFmtId="3" fontId="32" fillId="0" borderId="22" xfId="2" applyNumberFormat="1" applyFont="1" applyBorder="1" applyAlignment="1">
      <alignment horizontal="center" vertical="center" wrapText="1"/>
    </xf>
    <xf numFmtId="3" fontId="32" fillId="0" borderId="19" xfId="2" applyNumberFormat="1" applyFont="1" applyBorder="1" applyAlignment="1">
      <alignment horizontal="center" vertical="center" wrapText="1"/>
    </xf>
    <xf numFmtId="3" fontId="32" fillId="0" borderId="45" xfId="2" applyNumberFormat="1" applyFont="1" applyBorder="1" applyAlignment="1">
      <alignment horizontal="center" vertical="center" wrapText="1"/>
    </xf>
    <xf numFmtId="3" fontId="31" fillId="0" borderId="0" xfId="2" applyNumberFormat="1" applyFont="1" applyBorder="1" applyAlignment="1">
      <alignment vertical="center"/>
    </xf>
    <xf numFmtId="0" fontId="31" fillId="0" borderId="0" xfId="1" applyFont="1" applyAlignment="1">
      <alignment horizontal="right" vertical="center"/>
    </xf>
    <xf numFmtId="3" fontId="31" fillId="0" borderId="0" xfId="1" applyNumberFormat="1" applyFont="1" applyFill="1" applyBorder="1" applyAlignment="1" applyProtection="1">
      <alignment vertical="center"/>
      <protection hidden="1"/>
    </xf>
    <xf numFmtId="3" fontId="31" fillId="0" borderId="0" xfId="1" applyNumberFormat="1" applyFont="1" applyBorder="1" applyAlignment="1" applyProtection="1">
      <alignment vertical="center"/>
      <protection hidden="1"/>
    </xf>
    <xf numFmtId="0" fontId="42" fillId="0" borderId="0" xfId="1" applyFont="1" applyAlignment="1" applyProtection="1">
      <alignment vertical="center"/>
      <protection locked="0"/>
    </xf>
    <xf numFmtId="3" fontId="31" fillId="0" borderId="26" xfId="1" applyNumberFormat="1" applyFont="1" applyBorder="1" applyAlignment="1" applyProtection="1">
      <alignment horizontal="center" vertical="center"/>
      <protection locked="0"/>
    </xf>
    <xf numFmtId="3" fontId="31" fillId="0" borderId="5" xfId="1" applyNumberFormat="1" applyFont="1" applyBorder="1" applyAlignment="1" applyProtection="1">
      <alignment horizontal="center" vertical="center"/>
      <protection locked="0"/>
    </xf>
    <xf numFmtId="0" fontId="31" fillId="0" borderId="46" xfId="1" applyFont="1" applyBorder="1" applyAlignment="1" applyProtection="1">
      <alignment horizontal="center" vertical="center" wrapText="1"/>
      <protection locked="0"/>
    </xf>
    <xf numFmtId="0" fontId="31" fillId="0" borderId="47" xfId="1" applyFont="1" applyBorder="1" applyAlignment="1" applyProtection="1">
      <alignment horizontal="center" vertical="center" wrapText="1"/>
      <protection locked="0"/>
    </xf>
    <xf numFmtId="0" fontId="31" fillId="0" borderId="48" xfId="1" applyFont="1" applyFill="1" applyBorder="1" applyAlignment="1">
      <alignment horizontal="center" vertical="center"/>
    </xf>
    <xf numFmtId="0" fontId="31" fillId="0" borderId="48" xfId="1" applyFont="1" applyFill="1" applyBorder="1" applyAlignment="1">
      <alignment horizontal="center" vertical="center" wrapText="1"/>
    </xf>
    <xf numFmtId="0" fontId="31" fillId="0" borderId="49" xfId="1" applyFont="1" applyFill="1" applyBorder="1" applyAlignment="1">
      <alignment horizontal="center" vertical="center"/>
    </xf>
    <xf numFmtId="0" fontId="31" fillId="0" borderId="50" xfId="1" applyFont="1" applyFill="1" applyBorder="1" applyAlignment="1">
      <alignment horizontal="center" vertical="center" wrapText="1"/>
    </xf>
    <xf numFmtId="0" fontId="31" fillId="3" borderId="51" xfId="1" applyFont="1" applyFill="1" applyBorder="1" applyAlignment="1">
      <alignment vertical="center"/>
    </xf>
    <xf numFmtId="0" fontId="31" fillId="0" borderId="52" xfId="1" applyFont="1" applyBorder="1" applyAlignment="1">
      <alignment vertical="center"/>
    </xf>
    <xf numFmtId="0" fontId="31" fillId="2" borderId="52" xfId="1" applyFont="1" applyFill="1" applyBorder="1" applyAlignment="1">
      <alignment vertical="center"/>
    </xf>
    <xf numFmtId="0" fontId="31" fillId="0" borderId="53" xfId="1" applyFont="1" applyBorder="1" applyAlignment="1">
      <alignment vertical="center"/>
    </xf>
    <xf numFmtId="0" fontId="31" fillId="2" borderId="53" xfId="1" applyFont="1" applyFill="1" applyBorder="1" applyAlignment="1">
      <alignment vertical="center"/>
    </xf>
    <xf numFmtId="0" fontId="31" fillId="0" borderId="54" xfId="1" applyFont="1" applyBorder="1" applyAlignment="1">
      <alignment vertical="center"/>
    </xf>
    <xf numFmtId="0" fontId="31" fillId="2" borderId="54" xfId="1" applyFont="1" applyFill="1" applyBorder="1" applyAlignment="1">
      <alignment vertical="center"/>
    </xf>
    <xf numFmtId="4" fontId="33" fillId="0" borderId="0" xfId="1" applyNumberFormat="1" applyFont="1" applyAlignment="1">
      <alignment vertical="center"/>
    </xf>
    <xf numFmtId="3" fontId="8" fillId="0" borderId="38" xfId="1" applyNumberFormat="1" applyFont="1" applyBorder="1" applyAlignment="1" applyProtection="1">
      <alignment horizontal="right" vertical="center" wrapText="1" indent="1"/>
      <protection locked="0"/>
    </xf>
    <xf numFmtId="3" fontId="8" fillId="0" borderId="55" xfId="1" applyNumberFormat="1" applyFont="1" applyBorder="1" applyAlignment="1" applyProtection="1">
      <alignment horizontal="right" vertical="center" wrapText="1" indent="1"/>
      <protection locked="0"/>
    </xf>
    <xf numFmtId="3" fontId="31" fillId="0" borderId="38" xfId="1" applyNumberFormat="1" applyFont="1" applyBorder="1" applyAlignment="1" applyProtection="1">
      <alignment horizontal="right" vertical="center" wrapText="1" indent="1"/>
      <protection locked="0"/>
    </xf>
    <xf numFmtId="3" fontId="31" fillId="0" borderId="6" xfId="1" applyNumberFormat="1" applyFont="1" applyBorder="1" applyAlignment="1" applyProtection="1">
      <alignment horizontal="right" vertical="center" wrapText="1" indent="1"/>
      <protection locked="0"/>
    </xf>
    <xf numFmtId="3" fontId="31" fillId="0" borderId="36" xfId="1" applyNumberFormat="1" applyFont="1" applyBorder="1" applyAlignment="1" applyProtection="1">
      <alignment horizontal="right" vertical="center" wrapText="1" indent="1"/>
      <protection locked="0"/>
    </xf>
    <xf numFmtId="3" fontId="31" fillId="0" borderId="24" xfId="1" applyNumberFormat="1" applyFont="1" applyBorder="1" applyAlignment="1" applyProtection="1">
      <alignment horizontal="right" vertical="center" wrapText="1" indent="1"/>
      <protection locked="0"/>
    </xf>
    <xf numFmtId="3" fontId="8" fillId="0" borderId="26" xfId="1" applyNumberFormat="1" applyFont="1" applyBorder="1" applyAlignment="1" applyProtection="1">
      <alignment horizontal="right" vertical="center" wrapText="1" indent="1"/>
      <protection locked="0"/>
    </xf>
    <xf numFmtId="3" fontId="8" fillId="0" borderId="56" xfId="1" applyNumberFormat="1" applyFont="1" applyBorder="1" applyAlignment="1" applyProtection="1">
      <alignment horizontal="right" vertical="center" wrapText="1" indent="1"/>
      <protection locked="0"/>
    </xf>
    <xf numFmtId="3" fontId="31" fillId="0" borderId="26" xfId="1" applyNumberFormat="1" applyFont="1" applyBorder="1" applyAlignment="1" applyProtection="1">
      <alignment horizontal="right" vertical="center" wrapText="1" indent="1"/>
      <protection locked="0"/>
    </xf>
    <xf numFmtId="3" fontId="31" fillId="0" borderId="7" xfId="1" applyNumberFormat="1" applyFont="1" applyBorder="1" applyAlignment="1" applyProtection="1">
      <alignment horizontal="right" vertical="center" wrapText="1" indent="1"/>
      <protection locked="0"/>
    </xf>
    <xf numFmtId="3" fontId="31" fillId="0" borderId="35" xfId="1" applyNumberFormat="1" applyFont="1" applyBorder="1" applyAlignment="1" applyProtection="1">
      <alignment horizontal="right" vertical="center" wrapText="1" indent="1"/>
      <protection locked="0"/>
    </xf>
    <xf numFmtId="3" fontId="10" fillId="0" borderId="9" xfId="1" applyNumberFormat="1" applyFont="1" applyBorder="1" applyAlignment="1" applyProtection="1">
      <alignment horizontal="right" vertical="center" wrapText="1" indent="1"/>
      <protection hidden="1"/>
    </xf>
    <xf numFmtId="3" fontId="10" fillId="0" borderId="32" xfId="1" applyNumberFormat="1" applyFont="1" applyBorder="1" applyAlignment="1" applyProtection="1">
      <alignment horizontal="right" vertical="center" wrapText="1" indent="1"/>
      <protection hidden="1"/>
    </xf>
    <xf numFmtId="3" fontId="32" fillId="0" borderId="9" xfId="1" applyNumberFormat="1" applyFont="1" applyBorder="1" applyAlignment="1" applyProtection="1">
      <alignment horizontal="right" vertical="center" wrapText="1" indent="1"/>
      <protection hidden="1"/>
    </xf>
    <xf numFmtId="3" fontId="32" fillId="0" borderId="10" xfId="1" applyNumberFormat="1" applyFont="1" applyBorder="1" applyAlignment="1" applyProtection="1">
      <alignment horizontal="right" vertical="center" wrapText="1" indent="1"/>
      <protection hidden="1"/>
    </xf>
    <xf numFmtId="3" fontId="10" fillId="0" borderId="29" xfId="1" applyNumberFormat="1" applyFont="1" applyBorder="1" applyAlignment="1" applyProtection="1">
      <alignment horizontal="right" vertical="center" wrapText="1" indent="1"/>
      <protection hidden="1"/>
    </xf>
    <xf numFmtId="3" fontId="32" fillId="3" borderId="51" xfId="1" applyNumberFormat="1" applyFont="1" applyFill="1" applyBorder="1" applyAlignment="1">
      <alignment vertical="center"/>
    </xf>
    <xf numFmtId="3" fontId="32" fillId="3" borderId="7" xfId="1" applyNumberFormat="1" applyFont="1" applyFill="1" applyBorder="1" applyAlignment="1">
      <alignment vertical="center"/>
    </xf>
    <xf numFmtId="3" fontId="31" fillId="3" borderId="56" xfId="1" applyNumberFormat="1" applyFont="1" applyFill="1" applyBorder="1" applyAlignment="1">
      <alignment vertical="center"/>
    </xf>
    <xf numFmtId="3" fontId="31" fillId="3" borderId="58" xfId="1" applyNumberFormat="1" applyFont="1" applyFill="1" applyBorder="1" applyAlignment="1">
      <alignment vertical="center"/>
    </xf>
    <xf numFmtId="3" fontId="31" fillId="3" borderId="59" xfId="1" applyNumberFormat="1" applyFont="1" applyFill="1" applyBorder="1" applyAlignment="1">
      <alignment vertical="center"/>
    </xf>
    <xf numFmtId="3" fontId="31" fillId="3" borderId="60" xfId="1" applyNumberFormat="1" applyFont="1" applyFill="1" applyBorder="1" applyAlignment="1">
      <alignment vertical="center"/>
    </xf>
    <xf numFmtId="3" fontId="31" fillId="0" borderId="45" xfId="1" applyNumberFormat="1" applyFont="1" applyBorder="1" applyAlignment="1" applyProtection="1">
      <alignment vertical="center"/>
      <protection locked="0"/>
    </xf>
    <xf numFmtId="3" fontId="31" fillId="0" borderId="22" xfId="1" applyNumberFormat="1" applyFont="1" applyBorder="1" applyAlignment="1" applyProtection="1">
      <alignment vertical="center"/>
      <protection hidden="1"/>
    </xf>
    <xf numFmtId="3" fontId="31" fillId="0" borderId="61" xfId="1" applyNumberFormat="1" applyFont="1" applyBorder="1" applyAlignment="1" applyProtection="1">
      <alignment vertical="center"/>
      <protection locked="0"/>
    </xf>
    <xf numFmtId="3" fontId="31" fillId="0" borderId="56" xfId="1" applyNumberFormat="1" applyFont="1" applyBorder="1" applyAlignment="1" applyProtection="1">
      <alignment horizontal="right" vertical="center"/>
      <protection locked="0"/>
    </xf>
    <xf numFmtId="3" fontId="31" fillId="0" borderId="56" xfId="1" applyNumberFormat="1" applyFont="1" applyBorder="1" applyAlignment="1" applyProtection="1">
      <alignment horizontal="right"/>
      <protection locked="0"/>
    </xf>
    <xf numFmtId="3" fontId="32" fillId="0" borderId="56" xfId="1" applyNumberFormat="1" applyFont="1" applyBorder="1" applyAlignment="1" applyProtection="1">
      <alignment horizontal="right" vertical="center"/>
      <protection locked="0"/>
    </xf>
    <xf numFmtId="3" fontId="31" fillId="0" borderId="57" xfId="1" applyNumberFormat="1" applyFont="1" applyBorder="1" applyAlignment="1" applyProtection="1">
      <alignment horizontal="right" vertical="center"/>
      <protection locked="0"/>
    </xf>
    <xf numFmtId="3" fontId="31" fillId="0" borderId="29" xfId="1" applyNumberFormat="1" applyFont="1" applyBorder="1" applyAlignment="1" applyProtection="1">
      <alignment horizontal="right" vertical="center"/>
      <protection hidden="1"/>
    </xf>
    <xf numFmtId="3" fontId="32" fillId="0" borderId="55" xfId="1" applyNumberFormat="1" applyFont="1" applyBorder="1" applyAlignment="1" applyProtection="1">
      <alignment horizontal="right" vertical="top" wrapText="1"/>
      <protection locked="0"/>
    </xf>
    <xf numFmtId="3" fontId="31" fillId="0" borderId="55" xfId="1" applyNumberFormat="1" applyFont="1" applyBorder="1" applyAlignment="1" applyProtection="1">
      <alignment horizontal="right" vertical="top" wrapText="1"/>
      <protection locked="0"/>
    </xf>
    <xf numFmtId="3" fontId="31" fillId="0" borderId="56" xfId="1" applyNumberFormat="1" applyFont="1" applyBorder="1" applyAlignment="1" applyProtection="1">
      <alignment horizontal="right" vertical="top" wrapText="1"/>
      <protection locked="0"/>
    </xf>
    <xf numFmtId="3" fontId="32" fillId="0" borderId="56" xfId="1" applyNumberFormat="1" applyFont="1" applyBorder="1" applyAlignment="1" applyProtection="1">
      <alignment horizontal="right" vertical="top" wrapText="1"/>
      <protection locked="0"/>
    </xf>
    <xf numFmtId="3" fontId="32" fillId="0" borderId="57" xfId="1" applyNumberFormat="1" applyFont="1" applyBorder="1" applyAlignment="1" applyProtection="1">
      <alignment horizontal="right" vertical="top" wrapText="1"/>
      <protection locked="0"/>
    </xf>
    <xf numFmtId="3" fontId="31" fillId="0" borderId="29" xfId="1" applyNumberFormat="1" applyFont="1" applyBorder="1" applyAlignment="1" applyProtection="1">
      <alignment vertical="center"/>
      <protection hidden="1"/>
    </xf>
    <xf numFmtId="0" fontId="39" fillId="0" borderId="27" xfId="1" applyFont="1" applyFill="1" applyBorder="1" applyAlignment="1" applyProtection="1">
      <alignment vertical="center" wrapText="1"/>
      <protection locked="0"/>
    </xf>
    <xf numFmtId="0" fontId="39" fillId="0" borderId="0" xfId="1" applyFont="1" applyAlignment="1">
      <alignment horizontal="right" vertical="center" wrapText="1"/>
    </xf>
    <xf numFmtId="0" fontId="39" fillId="0" borderId="0" xfId="1" applyFont="1" applyBorder="1" applyAlignment="1">
      <alignment horizontal="right" vertical="center" wrapText="1"/>
    </xf>
    <xf numFmtId="0" fontId="39" fillId="0" borderId="0" xfId="1" applyFont="1" applyBorder="1" applyAlignment="1">
      <alignment vertical="center" wrapText="1"/>
    </xf>
    <xf numFmtId="0" fontId="39" fillId="0" borderId="7" xfId="1" applyFont="1" applyFill="1" applyBorder="1" applyAlignment="1" applyProtection="1">
      <alignment vertical="center" wrapText="1"/>
      <protection locked="0"/>
    </xf>
    <xf numFmtId="0" fontId="39" fillId="0" borderId="27" xfId="1" applyFont="1" applyBorder="1" applyAlignment="1" applyProtection="1">
      <alignment vertical="center" wrapText="1"/>
      <protection locked="0"/>
    </xf>
    <xf numFmtId="0" fontId="39" fillId="0" borderId="0" xfId="1" applyFont="1" applyAlignment="1" applyProtection="1">
      <alignment vertical="center" wrapText="1"/>
      <protection locked="0"/>
    </xf>
    <xf numFmtId="0" fontId="39" fillId="0" borderId="0" xfId="1" applyFont="1" applyAlignment="1">
      <alignment vertical="center" wrapText="1"/>
    </xf>
    <xf numFmtId="4" fontId="41" fillId="0" borderId="0" xfId="1" applyNumberFormat="1" applyFont="1" applyAlignment="1" applyProtection="1">
      <alignment vertical="center" wrapText="1"/>
      <protection locked="0"/>
    </xf>
    <xf numFmtId="4" fontId="31" fillId="0" borderId="0" xfId="1" applyNumberFormat="1" applyFont="1" applyFill="1" applyBorder="1" applyAlignment="1" applyProtection="1">
      <alignment vertical="center"/>
      <protection locked="0"/>
    </xf>
    <xf numFmtId="4" fontId="37" fillId="0" borderId="0" xfId="1" applyNumberFormat="1" applyFont="1" applyFill="1" applyBorder="1" applyAlignment="1" applyProtection="1">
      <alignment vertical="center" wrapText="1"/>
      <protection locked="0"/>
    </xf>
    <xf numFmtId="0" fontId="37" fillId="0" borderId="0" xfId="1" applyFont="1" applyFill="1" applyBorder="1" applyAlignment="1" applyProtection="1">
      <alignment vertical="center" wrapText="1"/>
      <protection locked="0"/>
    </xf>
    <xf numFmtId="0" fontId="37" fillId="0" borderId="0" xfId="1" applyFont="1" applyFill="1" applyBorder="1" applyAlignment="1">
      <alignment vertical="center" wrapText="1"/>
    </xf>
    <xf numFmtId="0" fontId="37" fillId="0" borderId="0" xfId="1" applyFont="1" applyFill="1" applyBorder="1" applyAlignment="1">
      <alignment horizontal="center" vertical="center" wrapText="1"/>
    </xf>
    <xf numFmtId="0" fontId="31" fillId="0" borderId="0" xfId="1" applyFont="1" applyFill="1" applyBorder="1" applyAlignment="1">
      <alignment vertical="center" wrapText="1"/>
    </xf>
    <xf numFmtId="0" fontId="37" fillId="0" borderId="0" xfId="1" applyFont="1" applyFill="1" applyBorder="1" applyAlignment="1">
      <alignment horizontal="justify" vertical="center" wrapText="1"/>
    </xf>
    <xf numFmtId="3" fontId="39" fillId="0" borderId="24" xfId="1" applyNumberFormat="1" applyFont="1" applyBorder="1" applyAlignment="1" applyProtection="1">
      <alignment horizontal="right" vertical="center" wrapText="1"/>
      <protection locked="0"/>
    </xf>
    <xf numFmtId="3" fontId="39" fillId="0" borderId="62" xfId="1" applyNumberFormat="1" applyFont="1" applyBorder="1" applyAlignment="1" applyProtection="1">
      <alignment horizontal="right" vertical="center" wrapText="1"/>
      <protection locked="0"/>
    </xf>
    <xf numFmtId="3" fontId="39" fillId="0" borderId="22" xfId="1" applyNumberFormat="1" applyFont="1" applyBorder="1" applyAlignment="1" applyProtection="1">
      <alignment horizontal="right" vertical="center" wrapText="1"/>
      <protection hidden="1"/>
    </xf>
    <xf numFmtId="3" fontId="39" fillId="0" borderId="45" xfId="1" applyNumberFormat="1" applyFont="1" applyBorder="1" applyAlignment="1" applyProtection="1">
      <alignment horizontal="right" vertical="center" wrapText="1"/>
      <protection locked="0"/>
    </xf>
    <xf numFmtId="3" fontId="31" fillId="0" borderId="22" xfId="1" applyNumberFormat="1" applyFont="1" applyBorder="1" applyAlignment="1" applyProtection="1">
      <alignment vertical="center"/>
    </xf>
    <xf numFmtId="3" fontId="31" fillId="0" borderId="24" xfId="1" applyNumberFormat="1" applyFont="1" applyBorder="1" applyAlignment="1" applyProtection="1">
      <alignment vertical="center"/>
    </xf>
    <xf numFmtId="3" fontId="31" fillId="0" borderId="25" xfId="1" applyNumberFormat="1" applyFont="1" applyBorder="1" applyAlignment="1" applyProtection="1">
      <alignment vertical="center"/>
    </xf>
    <xf numFmtId="3" fontId="31" fillId="0" borderId="7" xfId="1" applyNumberFormat="1" applyFont="1" applyBorder="1" applyAlignment="1" applyProtection="1">
      <alignment horizontal="right" vertical="center" wrapText="1"/>
      <protection locked="0"/>
    </xf>
    <xf numFmtId="3" fontId="31" fillId="0" borderId="25" xfId="1" applyNumberFormat="1" applyFont="1" applyBorder="1" applyAlignment="1" applyProtection="1">
      <alignment horizontal="right" vertical="center" wrapText="1"/>
    </xf>
    <xf numFmtId="3" fontId="31" fillId="0" borderId="27" xfId="1" applyNumberFormat="1" applyFont="1" applyBorder="1" applyAlignment="1" applyProtection="1">
      <alignment horizontal="right" vertical="center" wrapText="1"/>
      <protection locked="0"/>
    </xf>
    <xf numFmtId="3" fontId="31" fillId="0" borderId="40" xfId="1" applyNumberFormat="1" applyFont="1" applyBorder="1" applyAlignment="1" applyProtection="1">
      <alignment horizontal="right" vertical="center" wrapText="1"/>
    </xf>
    <xf numFmtId="3" fontId="31" fillId="0" borderId="10" xfId="1" applyNumberFormat="1" applyFont="1" applyBorder="1" applyAlignment="1" applyProtection="1">
      <alignment horizontal="right" vertical="center" wrapText="1"/>
      <protection locked="0"/>
    </xf>
    <xf numFmtId="3" fontId="31" fillId="0" borderId="29" xfId="1" applyNumberFormat="1" applyFont="1" applyBorder="1" applyAlignment="1" applyProtection="1">
      <alignment horizontal="right" vertical="center" wrapText="1"/>
    </xf>
    <xf numFmtId="3" fontId="31" fillId="0" borderId="19" xfId="1" applyNumberFormat="1" applyFont="1" applyBorder="1" applyAlignment="1" applyProtection="1">
      <alignment vertical="center"/>
      <protection locked="0"/>
    </xf>
    <xf numFmtId="3" fontId="31" fillId="0" borderId="61" xfId="1" applyNumberFormat="1" applyFont="1" applyBorder="1" applyAlignment="1" applyProtection="1">
      <alignment vertical="center"/>
    </xf>
    <xf numFmtId="3" fontId="31" fillId="0" borderId="55" xfId="1" applyNumberFormat="1" applyFont="1" applyBorder="1" applyAlignment="1" applyProtection="1">
      <alignment vertical="center"/>
    </xf>
    <xf numFmtId="3" fontId="31" fillId="0" borderId="56" xfId="1" applyNumberFormat="1" applyFont="1" applyBorder="1" applyAlignment="1" applyProtection="1">
      <alignment vertical="center"/>
    </xf>
    <xf numFmtId="3" fontId="31" fillId="0" borderId="10" xfId="1" applyNumberFormat="1" applyFont="1" applyBorder="1" applyAlignment="1" applyProtection="1">
      <alignment vertical="center"/>
    </xf>
    <xf numFmtId="3" fontId="31" fillId="0" borderId="29" xfId="1" applyNumberFormat="1" applyFont="1" applyBorder="1" applyAlignment="1" applyProtection="1">
      <alignment vertical="center"/>
    </xf>
    <xf numFmtId="3" fontId="31" fillId="0" borderId="6" xfId="1" applyNumberFormat="1" applyFont="1" applyBorder="1" applyAlignment="1" applyProtection="1">
      <alignment vertical="center"/>
      <protection hidden="1"/>
    </xf>
    <xf numFmtId="3" fontId="31" fillId="0" borderId="22" xfId="1" applyNumberFormat="1" applyFont="1" applyBorder="1" applyAlignment="1" applyProtection="1">
      <alignment vertical="center"/>
      <protection locked="0"/>
    </xf>
    <xf numFmtId="3" fontId="31" fillId="0" borderId="22" xfId="1" applyNumberFormat="1" applyFont="1" applyBorder="1" applyAlignment="1">
      <alignment vertical="center"/>
    </xf>
    <xf numFmtId="3" fontId="31" fillId="0" borderId="29" xfId="1" applyNumberFormat="1" applyFont="1" applyBorder="1" applyAlignment="1">
      <alignment vertical="center"/>
    </xf>
    <xf numFmtId="0" fontId="39" fillId="0" borderId="0" xfId="1" applyFont="1" applyFill="1" applyAlignment="1" applyProtection="1">
      <alignment vertical="center" wrapText="1"/>
      <protection locked="0"/>
    </xf>
    <xf numFmtId="0" fontId="8" fillId="0" borderId="0" xfId="1" applyFont="1" applyFill="1" applyAlignment="1" applyProtection="1">
      <alignment vertical="center"/>
      <protection locked="0"/>
    </xf>
    <xf numFmtId="3" fontId="32" fillId="0" borderId="28" xfId="1" applyNumberFormat="1" applyFont="1" applyFill="1" applyBorder="1" applyAlignment="1" applyProtection="1">
      <alignment vertical="center"/>
      <protection locked="0"/>
    </xf>
    <xf numFmtId="3" fontId="31" fillId="0" borderId="9" xfId="1" applyNumberFormat="1" applyFont="1" applyFill="1" applyBorder="1" applyAlignment="1" applyProtection="1">
      <alignment horizontal="center" vertical="center"/>
      <protection locked="0"/>
    </xf>
    <xf numFmtId="0" fontId="8" fillId="0" borderId="0" xfId="1" applyFont="1" applyAlignment="1" applyProtection="1">
      <alignment horizontal="left" vertical="center" wrapText="1"/>
      <protection locked="0"/>
    </xf>
    <xf numFmtId="0" fontId="8" fillId="0" borderId="0" xfId="1" applyFont="1" applyAlignment="1" applyProtection="1">
      <alignment horizontal="left" vertical="center"/>
      <protection locked="0"/>
    </xf>
    <xf numFmtId="0" fontId="31" fillId="4" borderId="63" xfId="1" applyFont="1" applyFill="1" applyBorder="1" applyAlignment="1" applyProtection="1">
      <alignment horizontal="right" vertical="center"/>
      <protection locked="0"/>
    </xf>
    <xf numFmtId="0" fontId="31" fillId="0" borderId="19" xfId="1" applyFont="1" applyFill="1" applyBorder="1" applyAlignment="1" applyProtection="1">
      <alignment vertical="center" wrapText="1"/>
      <protection locked="0"/>
    </xf>
    <xf numFmtId="0" fontId="31" fillId="0" borderId="64" xfId="1" applyFont="1" applyBorder="1" applyAlignment="1" applyProtection="1">
      <alignment horizontal="center" vertical="center"/>
      <protection locked="0"/>
    </xf>
    <xf numFmtId="0" fontId="31" fillId="4" borderId="65" xfId="1" applyFont="1" applyFill="1" applyBorder="1" applyAlignment="1" applyProtection="1">
      <alignment horizontal="center" vertical="center"/>
      <protection locked="0"/>
    </xf>
    <xf numFmtId="0" fontId="31" fillId="4" borderId="66" xfId="1" applyFont="1" applyFill="1" applyBorder="1" applyAlignment="1" applyProtection="1">
      <alignment horizontal="center" vertical="center"/>
      <protection locked="0"/>
    </xf>
    <xf numFmtId="0" fontId="31" fillId="4" borderId="37" xfId="1" applyFont="1" applyFill="1" applyBorder="1" applyAlignment="1" applyProtection="1">
      <alignment horizontal="center" vertical="center"/>
      <protection locked="0"/>
    </xf>
    <xf numFmtId="0" fontId="31" fillId="0" borderId="41" xfId="1" applyFont="1" applyBorder="1" applyAlignment="1" applyProtection="1">
      <alignment horizontal="center" vertical="center"/>
      <protection locked="0"/>
    </xf>
    <xf numFmtId="0" fontId="31" fillId="5" borderId="17" xfId="1" applyFont="1" applyFill="1" applyBorder="1" applyAlignment="1" applyProtection="1">
      <alignment horizontal="center" vertical="center"/>
      <protection locked="0"/>
    </xf>
    <xf numFmtId="0" fontId="32" fillId="5" borderId="67" xfId="1" applyFont="1" applyFill="1" applyBorder="1" applyAlignment="1" applyProtection="1">
      <alignment vertical="center" readingOrder="1"/>
      <protection locked="0"/>
    </xf>
    <xf numFmtId="0" fontId="31" fillId="6" borderId="2" xfId="1" applyFont="1" applyFill="1" applyBorder="1" applyAlignment="1" applyProtection="1">
      <alignment horizontal="center" vertical="center"/>
      <protection locked="0"/>
    </xf>
    <xf numFmtId="0" fontId="31" fillId="6" borderId="68" xfId="1" applyFont="1" applyFill="1" applyBorder="1" applyAlignment="1" applyProtection="1">
      <alignment horizontal="center" vertical="center"/>
      <protection locked="0"/>
    </xf>
    <xf numFmtId="0" fontId="31" fillId="6" borderId="3" xfId="1" applyFont="1" applyFill="1" applyBorder="1" applyAlignment="1" applyProtection="1">
      <alignment horizontal="center" vertical="center"/>
      <protection locked="0"/>
    </xf>
    <xf numFmtId="0" fontId="31" fillId="7" borderId="0" xfId="1" applyFont="1" applyFill="1" applyAlignment="1">
      <alignment vertical="center"/>
    </xf>
    <xf numFmtId="3" fontId="31" fillId="7" borderId="52" xfId="1" applyNumberFormat="1" applyFont="1" applyFill="1" applyBorder="1" applyAlignment="1">
      <alignment vertical="center"/>
    </xf>
    <xf numFmtId="3" fontId="31" fillId="7" borderId="69" xfId="1" applyNumberFormat="1" applyFont="1" applyFill="1" applyBorder="1" applyAlignment="1">
      <alignment vertical="center"/>
    </xf>
    <xf numFmtId="3" fontId="31" fillId="7" borderId="53" xfId="1" applyNumberFormat="1" applyFont="1" applyFill="1" applyBorder="1" applyAlignment="1">
      <alignment vertical="center"/>
    </xf>
    <xf numFmtId="3" fontId="31" fillId="7" borderId="70" xfId="1" applyNumberFormat="1" applyFont="1" applyFill="1" applyBorder="1" applyAlignment="1">
      <alignment vertical="center"/>
    </xf>
    <xf numFmtId="3" fontId="31" fillId="7" borderId="54" xfId="1" applyNumberFormat="1" applyFont="1" applyFill="1" applyBorder="1" applyAlignment="1">
      <alignment vertical="center"/>
    </xf>
    <xf numFmtId="3" fontId="31" fillId="7" borderId="71" xfId="1" applyNumberFormat="1" applyFont="1" applyFill="1" applyBorder="1" applyAlignment="1">
      <alignment vertical="center"/>
    </xf>
    <xf numFmtId="4" fontId="33" fillId="7" borderId="0" xfId="1" applyNumberFormat="1" applyFont="1" applyFill="1" applyAlignment="1">
      <alignment vertical="center"/>
    </xf>
    <xf numFmtId="0" fontId="33" fillId="7" borderId="0" xfId="1" applyFont="1" applyFill="1" applyAlignment="1">
      <alignment vertical="center"/>
    </xf>
    <xf numFmtId="0" fontId="8" fillId="7" borderId="0" xfId="1" applyFont="1" applyFill="1" applyAlignment="1" applyProtection="1">
      <alignment vertical="center"/>
      <protection locked="0"/>
    </xf>
    <xf numFmtId="0" fontId="31" fillId="0" borderId="0" xfId="1" applyFont="1" applyAlignment="1" applyProtection="1">
      <alignment vertical="center" wrapText="1"/>
      <protection locked="0"/>
    </xf>
    <xf numFmtId="3" fontId="31" fillId="7" borderId="72" xfId="1" applyNumberFormat="1" applyFont="1" applyFill="1" applyBorder="1" applyAlignment="1">
      <alignment vertical="center"/>
    </xf>
    <xf numFmtId="164" fontId="31" fillId="2" borderId="70" xfId="1" applyNumberFormat="1" applyFont="1" applyFill="1" applyBorder="1" applyAlignment="1">
      <alignment horizontal="center" vertical="center"/>
    </xf>
    <xf numFmtId="0" fontId="31" fillId="0" borderId="2" xfId="2" applyFont="1" applyFill="1" applyBorder="1" applyAlignment="1">
      <alignment vertical="center" wrapText="1"/>
    </xf>
    <xf numFmtId="0" fontId="0" fillId="0" borderId="0" xfId="0" applyFill="1"/>
    <xf numFmtId="0" fontId="35" fillId="0" borderId="33" xfId="1" applyFont="1" applyBorder="1" applyAlignment="1" applyProtection="1">
      <alignment horizontal="center" vertical="center" wrapText="1"/>
      <protection locked="0"/>
    </xf>
    <xf numFmtId="0" fontId="35" fillId="0" borderId="33" xfId="1" applyFont="1" applyBorder="1" applyAlignment="1" applyProtection="1">
      <alignment horizontal="center" vertical="center"/>
      <protection locked="0"/>
    </xf>
    <xf numFmtId="0" fontId="35" fillId="0" borderId="73" xfId="1" applyFont="1" applyBorder="1" applyAlignment="1" applyProtection="1">
      <alignment horizontal="center" vertical="center"/>
      <protection locked="0"/>
    </xf>
    <xf numFmtId="0" fontId="35" fillId="0" borderId="0" xfId="1" applyFont="1" applyAlignment="1" applyProtection="1">
      <alignment vertical="center"/>
      <protection locked="0"/>
    </xf>
    <xf numFmtId="0" fontId="35" fillId="0" borderId="0" xfId="1" applyFont="1" applyAlignment="1">
      <alignment vertical="center"/>
    </xf>
    <xf numFmtId="2" fontId="35" fillId="0" borderId="46" xfId="1" applyNumberFormat="1" applyFont="1" applyBorder="1" applyAlignment="1" applyProtection="1">
      <alignment horizontal="center" vertical="center" wrapText="1"/>
      <protection locked="0"/>
    </xf>
    <xf numFmtId="0" fontId="31" fillId="4" borderId="74" xfId="1" applyFont="1" applyFill="1" applyBorder="1" applyAlignment="1">
      <alignment horizontal="center" vertical="center"/>
    </xf>
    <xf numFmtId="0" fontId="31" fillId="4" borderId="48" xfId="1" applyFont="1" applyFill="1" applyBorder="1" applyAlignment="1">
      <alignment horizontal="center" vertical="center"/>
    </xf>
    <xf numFmtId="0" fontId="31" fillId="4" borderId="75" xfId="1" applyFont="1" applyFill="1" applyBorder="1" applyAlignment="1">
      <alignment horizontal="center" vertical="center"/>
    </xf>
    <xf numFmtId="0" fontId="31" fillId="4" borderId="76" xfId="1" applyFont="1" applyFill="1" applyBorder="1" applyAlignment="1">
      <alignment horizontal="center" vertical="center" wrapText="1"/>
    </xf>
    <xf numFmtId="0" fontId="43" fillId="0" borderId="51" xfId="0" applyFont="1" applyBorder="1" applyAlignment="1">
      <alignment horizontal="center" vertical="center"/>
    </xf>
    <xf numFmtId="0" fontId="30" fillId="0" borderId="0" xfId="1" applyFont="1" applyAlignment="1" applyProtection="1">
      <alignment horizontal="left" vertical="center"/>
      <protection locked="0"/>
    </xf>
    <xf numFmtId="0" fontId="31" fillId="0" borderId="0" xfId="1" applyFont="1" applyBorder="1" applyAlignment="1" applyProtection="1">
      <alignment horizontal="center" vertical="center"/>
      <protection locked="0"/>
    </xf>
    <xf numFmtId="0" fontId="32" fillId="0" borderId="0" xfId="1" applyFont="1" applyBorder="1" applyAlignment="1" applyProtection="1">
      <alignment horizontal="left" vertical="center"/>
      <protection locked="0"/>
    </xf>
    <xf numFmtId="3" fontId="31" fillId="0" borderId="0" xfId="1" applyNumberFormat="1" applyFont="1" applyFill="1" applyBorder="1" applyAlignment="1" applyProtection="1">
      <alignment horizontal="left" vertical="center"/>
      <protection hidden="1"/>
    </xf>
    <xf numFmtId="3" fontId="31" fillId="0" borderId="0" xfId="1" applyNumberFormat="1" applyFont="1" applyBorder="1" applyAlignment="1" applyProtection="1">
      <alignment horizontal="left" vertical="center"/>
      <protection hidden="1"/>
    </xf>
    <xf numFmtId="0" fontId="31" fillId="0" borderId="0" xfId="1" applyFont="1" applyAlignment="1" applyProtection="1">
      <alignment horizontal="left" vertical="center"/>
      <protection locked="0"/>
    </xf>
    <xf numFmtId="0" fontId="41" fillId="0" borderId="0" xfId="1" applyFont="1" applyAlignment="1" applyProtection="1">
      <alignment horizontal="left" vertical="center"/>
      <protection locked="0"/>
    </xf>
    <xf numFmtId="3" fontId="31" fillId="0" borderId="51" xfId="1" applyNumberFormat="1" applyFont="1" applyBorder="1" applyAlignment="1" applyProtection="1">
      <alignment vertical="center"/>
      <protection locked="0"/>
    </xf>
    <xf numFmtId="3" fontId="31" fillId="0" borderId="51" xfId="1" applyNumberFormat="1" applyFont="1" applyBorder="1" applyAlignment="1" applyProtection="1">
      <alignment vertical="center" wrapText="1"/>
      <protection locked="0"/>
    </xf>
    <xf numFmtId="0" fontId="31" fillId="8" borderId="77" xfId="1" applyFont="1" applyFill="1" applyBorder="1" applyAlignment="1">
      <alignment horizontal="center" vertical="center"/>
    </xf>
    <xf numFmtId="0" fontId="32" fillId="8" borderId="78" xfId="1" applyFont="1" applyFill="1" applyBorder="1" applyAlignment="1" applyProtection="1">
      <alignment vertical="center" wrapText="1"/>
      <protection locked="0"/>
    </xf>
    <xf numFmtId="0" fontId="31" fillId="8" borderId="12" xfId="1" applyFont="1" applyFill="1" applyBorder="1" applyAlignment="1">
      <alignment horizontal="center" vertical="center"/>
    </xf>
    <xf numFmtId="3" fontId="32" fillId="8" borderId="51" xfId="1" applyNumberFormat="1" applyFont="1" applyFill="1" applyBorder="1" applyAlignment="1" applyProtection="1">
      <alignment vertical="center" wrapText="1"/>
      <protection locked="0"/>
    </xf>
    <xf numFmtId="3" fontId="32" fillId="8" borderId="19" xfId="1" applyNumberFormat="1" applyFont="1" applyFill="1" applyBorder="1" applyAlignment="1" applyProtection="1">
      <alignment vertical="center" wrapText="1"/>
      <protection locked="0"/>
    </xf>
    <xf numFmtId="0" fontId="31" fillId="0" borderId="7" xfId="1" applyFont="1" applyBorder="1" applyAlignment="1" applyProtection="1">
      <alignment horizontal="center" vertical="center" wrapText="1"/>
      <protection locked="0"/>
    </xf>
    <xf numFmtId="0" fontId="31" fillId="0" borderId="7" xfId="1" applyFont="1" applyBorder="1" applyAlignment="1" applyProtection="1">
      <alignment horizontal="left" vertical="center" wrapText="1"/>
      <protection locked="0"/>
    </xf>
    <xf numFmtId="0" fontId="31" fillId="0" borderId="35" xfId="1" applyFont="1" applyBorder="1" applyAlignment="1" applyProtection="1">
      <alignment vertical="center" wrapText="1"/>
      <protection locked="0"/>
    </xf>
    <xf numFmtId="0" fontId="31" fillId="8" borderId="26" xfId="1" applyFont="1" applyFill="1" applyBorder="1" applyAlignment="1" applyProtection="1">
      <alignment horizontal="center" vertical="center"/>
      <protection locked="0"/>
    </xf>
    <xf numFmtId="0" fontId="31" fillId="8" borderId="7" xfId="1" applyFont="1" applyFill="1" applyBorder="1" applyAlignment="1" applyProtection="1">
      <alignment horizontal="left" vertical="center"/>
      <protection locked="0"/>
    </xf>
    <xf numFmtId="0" fontId="31" fillId="8" borderId="7" xfId="1" applyFont="1" applyFill="1" applyBorder="1" applyAlignment="1" applyProtection="1">
      <alignment horizontal="left" vertical="center" wrapText="1"/>
      <protection locked="0"/>
    </xf>
    <xf numFmtId="0" fontId="31" fillId="8" borderId="21" xfId="1" applyFont="1" applyFill="1" applyBorder="1" applyAlignment="1" applyProtection="1">
      <alignment horizontal="center" vertical="center"/>
      <protection locked="0"/>
    </xf>
    <xf numFmtId="0" fontId="31" fillId="8" borderId="38" xfId="1" applyFont="1" applyFill="1" applyBorder="1" applyAlignment="1" applyProtection="1">
      <alignment horizontal="center" vertical="center"/>
      <protection locked="0"/>
    </xf>
    <xf numFmtId="0" fontId="48" fillId="0" borderId="0" xfId="0" applyFont="1"/>
    <xf numFmtId="0" fontId="31" fillId="0" borderId="13" xfId="1" applyFont="1" applyBorder="1" applyAlignment="1" applyProtection="1">
      <alignment horizontal="justify" vertical="center" wrapText="1"/>
      <protection locked="0"/>
    </xf>
    <xf numFmtId="0" fontId="31" fillId="0" borderId="79" xfId="1" applyFont="1" applyBorder="1" applyAlignment="1" applyProtection="1">
      <alignment horizontal="center" vertical="center" wrapText="1"/>
      <protection locked="0"/>
    </xf>
    <xf numFmtId="0" fontId="31" fillId="0" borderId="46" xfId="1" applyFont="1" applyBorder="1" applyAlignment="1" applyProtection="1">
      <alignment horizontal="center" vertical="center" wrapText="1"/>
      <protection locked="0"/>
    </xf>
    <xf numFmtId="0" fontId="31" fillId="0" borderId="26" xfId="1" applyFont="1" applyBorder="1" applyAlignment="1" applyProtection="1">
      <alignment horizontal="center" vertical="center" wrapText="1"/>
      <protection locked="0"/>
    </xf>
    <xf numFmtId="0" fontId="31" fillId="4" borderId="77" xfId="1" applyFont="1" applyFill="1" applyBorder="1" applyAlignment="1">
      <alignment horizontal="center" vertical="center"/>
    </xf>
    <xf numFmtId="0" fontId="31" fillId="4" borderId="80" xfId="1" applyFont="1" applyFill="1" applyBorder="1" applyAlignment="1">
      <alignment horizontal="center" vertical="center" wrapText="1"/>
    </xf>
    <xf numFmtId="0" fontId="31" fillId="0" borderId="81" xfId="1" applyFont="1" applyFill="1" applyBorder="1" applyAlignment="1">
      <alignment horizontal="center" vertical="center" wrapText="1"/>
    </xf>
    <xf numFmtId="0" fontId="32" fillId="3" borderId="35" xfId="3" applyFont="1" applyFill="1" applyBorder="1" applyAlignment="1">
      <alignment horizontal="left" vertical="center"/>
    </xf>
    <xf numFmtId="0" fontId="32" fillId="2" borderId="82" xfId="3" applyFont="1" applyFill="1" applyBorder="1" applyAlignment="1">
      <alignment horizontal="left" vertical="center"/>
    </xf>
    <xf numFmtId="0" fontId="32" fillId="2" borderId="83" xfId="3" applyFont="1" applyFill="1" applyBorder="1" applyAlignment="1">
      <alignment horizontal="left" vertical="center"/>
    </xf>
    <xf numFmtId="0" fontId="31" fillId="3" borderId="13" xfId="1" applyFont="1" applyFill="1" applyBorder="1" applyAlignment="1">
      <alignment vertical="center"/>
    </xf>
    <xf numFmtId="0" fontId="31" fillId="2" borderId="84" xfId="1" applyFont="1" applyFill="1" applyBorder="1" applyAlignment="1">
      <alignment vertical="center"/>
    </xf>
    <xf numFmtId="0" fontId="31" fillId="2" borderId="85" xfId="1" applyFont="1" applyFill="1" applyBorder="1" applyAlignment="1">
      <alignment vertical="center"/>
    </xf>
    <xf numFmtId="0" fontId="31" fillId="2" borderId="86" xfId="1" applyFont="1" applyFill="1" applyBorder="1" applyAlignment="1">
      <alignment vertical="center"/>
    </xf>
    <xf numFmtId="0" fontId="31" fillId="2" borderId="87" xfId="3" applyFont="1" applyFill="1" applyBorder="1" applyAlignment="1">
      <alignment horizontal="left" vertical="center"/>
    </xf>
    <xf numFmtId="0" fontId="31" fillId="0" borderId="9" xfId="1" applyFont="1" applyBorder="1" applyAlignment="1" applyProtection="1">
      <alignment vertical="center"/>
      <protection locked="0"/>
    </xf>
    <xf numFmtId="0" fontId="31" fillId="0" borderId="88" xfId="1" applyFont="1" applyBorder="1" applyAlignment="1" applyProtection="1">
      <alignment horizontal="center" vertical="center"/>
      <protection locked="0"/>
    </xf>
    <xf numFmtId="0" fontId="31" fillId="0" borderId="8" xfId="1" applyFont="1" applyBorder="1" applyAlignment="1" applyProtection="1">
      <alignment vertical="center"/>
      <protection locked="0"/>
    </xf>
    <xf numFmtId="0" fontId="31" fillId="0" borderId="10" xfId="1" applyFont="1" applyBorder="1" applyAlignment="1" applyProtection="1">
      <alignment vertical="center"/>
      <protection locked="0"/>
    </xf>
    <xf numFmtId="0" fontId="39" fillId="0" borderId="10" xfId="1" applyFont="1" applyBorder="1" applyAlignment="1" applyProtection="1">
      <alignment horizontal="left" vertical="center" wrapText="1"/>
      <protection locked="0"/>
    </xf>
    <xf numFmtId="0" fontId="39" fillId="0" borderId="16" xfId="1" applyFont="1" applyBorder="1" applyAlignment="1" applyProtection="1">
      <alignment horizontal="left" vertical="center" wrapText="1"/>
      <protection locked="0"/>
    </xf>
    <xf numFmtId="0" fontId="31" fillId="0" borderId="89" xfId="1" applyFont="1" applyFill="1" applyBorder="1" applyAlignment="1" applyProtection="1">
      <alignment horizontal="left" vertical="center"/>
      <protection locked="0"/>
    </xf>
    <xf numFmtId="0" fontId="31" fillId="0" borderId="20" xfId="1" applyFont="1" applyBorder="1" applyAlignment="1" applyProtection="1">
      <alignment vertical="center"/>
      <protection locked="0"/>
    </xf>
    <xf numFmtId="0" fontId="32" fillId="0" borderId="29" xfId="1" applyFont="1" applyFill="1" applyBorder="1" applyAlignment="1" applyProtection="1">
      <alignment vertical="center"/>
      <protection locked="0"/>
    </xf>
    <xf numFmtId="0" fontId="8" fillId="0" borderId="26" xfId="1" applyFont="1" applyBorder="1" applyAlignment="1">
      <alignment horizontal="center" vertical="center"/>
    </xf>
    <xf numFmtId="0" fontId="8" fillId="0" borderId="38" xfId="1" applyFont="1" applyBorder="1" applyAlignment="1">
      <alignment horizontal="center" vertical="center"/>
    </xf>
    <xf numFmtId="0" fontId="8" fillId="0" borderId="79" xfId="1" applyFont="1" applyBorder="1" applyAlignment="1">
      <alignment horizontal="center" vertical="center"/>
    </xf>
    <xf numFmtId="0" fontId="8" fillId="0" borderId="90" xfId="1" applyFont="1" applyBorder="1" applyAlignment="1" applyProtection="1">
      <alignment horizontal="center" vertical="center" wrapText="1"/>
      <protection locked="0"/>
    </xf>
    <xf numFmtId="0" fontId="8" fillId="0" borderId="79" xfId="1" applyFont="1" applyBorder="1" applyAlignment="1" applyProtection="1">
      <alignment horizontal="center" vertical="center" wrapText="1"/>
      <protection locked="0"/>
    </xf>
    <xf numFmtId="0" fontId="8" fillId="0" borderId="46" xfId="1" applyFont="1" applyBorder="1" applyAlignment="1" applyProtection="1">
      <alignment horizontal="center" vertical="center" wrapText="1"/>
      <protection locked="0"/>
    </xf>
    <xf numFmtId="0" fontId="8" fillId="0" borderId="91" xfId="1" applyFont="1" applyBorder="1" applyAlignment="1" applyProtection="1">
      <alignment horizontal="center" vertical="center" wrapText="1"/>
      <protection locked="0"/>
    </xf>
    <xf numFmtId="0" fontId="8" fillId="0" borderId="47" xfId="1" applyFont="1" applyBorder="1" applyAlignment="1" applyProtection="1">
      <alignment horizontal="center" vertical="center" wrapText="1"/>
      <protection locked="0"/>
    </xf>
    <xf numFmtId="0" fontId="8" fillId="0" borderId="26" xfId="1" applyFont="1" applyBorder="1" applyAlignment="1" applyProtection="1">
      <alignment horizontal="center" vertical="center" wrapText="1"/>
      <protection locked="0"/>
    </xf>
    <xf numFmtId="0" fontId="8" fillId="0" borderId="7" xfId="1" applyFont="1" applyBorder="1" applyAlignment="1" applyProtection="1">
      <alignment horizontal="center" vertical="center" wrapText="1"/>
      <protection locked="0"/>
    </xf>
    <xf numFmtId="0" fontId="8" fillId="0" borderId="35" xfId="1" applyFont="1" applyBorder="1" applyAlignment="1" applyProtection="1">
      <alignment horizontal="center" vertical="center" wrapText="1"/>
      <protection locked="0"/>
    </xf>
    <xf numFmtId="0" fontId="8" fillId="0" borderId="25" xfId="1" applyFont="1" applyBorder="1" applyAlignment="1" applyProtection="1">
      <alignment horizontal="center" vertical="center" wrapText="1"/>
      <protection locked="0"/>
    </xf>
    <xf numFmtId="0" fontId="31" fillId="0" borderId="90" xfId="1" applyFont="1" applyBorder="1" applyAlignment="1" applyProtection="1">
      <alignment horizontal="center" vertical="center" wrapText="1"/>
      <protection locked="0"/>
    </xf>
    <xf numFmtId="0" fontId="31" fillId="0" borderId="91" xfId="1" applyFont="1" applyBorder="1" applyAlignment="1" applyProtection="1">
      <alignment horizontal="center" vertical="center" wrapText="1"/>
      <protection locked="0"/>
    </xf>
    <xf numFmtId="0" fontId="31" fillId="0" borderId="25" xfId="1" applyFont="1" applyBorder="1" applyAlignment="1" applyProtection="1">
      <alignment horizontal="center" vertical="center" wrapText="1"/>
      <protection locked="0"/>
    </xf>
    <xf numFmtId="0" fontId="14" fillId="0" borderId="7" xfId="0" applyFont="1" applyBorder="1" applyAlignment="1">
      <alignment horizontal="center" vertical="center"/>
    </xf>
    <xf numFmtId="0" fontId="14" fillId="0" borderId="15" xfId="0" applyFont="1" applyBorder="1" applyAlignment="1">
      <alignment horizontal="center" vertical="center" wrapText="1" shrinkToFit="1"/>
    </xf>
    <xf numFmtId="0" fontId="14" fillId="0" borderId="16" xfId="0" applyFont="1" applyBorder="1" applyAlignment="1">
      <alignment horizontal="center" vertical="center" wrapText="1" shrinkToFit="1"/>
    </xf>
    <xf numFmtId="0" fontId="14" fillId="0" borderId="16" xfId="0"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39" fillId="0" borderId="73" xfId="0" applyFont="1" applyFill="1" applyBorder="1" applyAlignment="1">
      <alignment horizontal="center" vertical="center" wrapText="1" shrinkToFit="1"/>
    </xf>
    <xf numFmtId="0" fontId="39" fillId="0" borderId="13" xfId="0" applyFont="1" applyBorder="1" applyAlignment="1">
      <alignment horizontal="center" vertical="center"/>
    </xf>
    <xf numFmtId="0" fontId="39" fillId="0" borderId="7" xfId="0" applyFont="1" applyBorder="1" applyAlignment="1">
      <alignment horizontal="center" vertical="center"/>
    </xf>
    <xf numFmtId="0" fontId="39" fillId="0" borderId="15" xfId="0" applyFont="1" applyBorder="1" applyAlignment="1">
      <alignment horizontal="center" vertical="center" wrapText="1" shrinkToFit="1"/>
    </xf>
    <xf numFmtId="0" fontId="39" fillId="0" borderId="16" xfId="0" applyFont="1" applyBorder="1" applyAlignment="1">
      <alignment horizontal="center" vertical="center" wrapText="1" shrinkToFit="1"/>
    </xf>
    <xf numFmtId="0" fontId="39" fillId="0" borderId="1" xfId="0" applyFont="1" applyFill="1" applyBorder="1" applyAlignment="1">
      <alignment horizontal="center" vertical="center" wrapText="1" shrinkToFit="1"/>
    </xf>
    <xf numFmtId="0" fontId="30" fillId="4" borderId="0" xfId="1" applyFont="1" applyFill="1" applyAlignment="1" applyProtection="1">
      <alignment vertical="center"/>
      <protection locked="0"/>
    </xf>
    <xf numFmtId="0" fontId="31" fillId="4" borderId="0" xfId="1" applyFont="1" applyFill="1" applyAlignment="1">
      <alignment vertical="center"/>
    </xf>
    <xf numFmtId="0" fontId="41" fillId="4" borderId="0" xfId="1" applyFont="1" applyFill="1" applyAlignment="1">
      <alignment vertical="center"/>
    </xf>
    <xf numFmtId="0" fontId="31" fillId="4" borderId="0" xfId="1" applyFont="1" applyFill="1" applyAlignment="1">
      <alignment horizontal="center" vertical="center"/>
    </xf>
    <xf numFmtId="0" fontId="31" fillId="4" borderId="0" xfId="1" applyFont="1" applyFill="1" applyBorder="1" applyAlignment="1">
      <alignment vertical="center"/>
    </xf>
    <xf numFmtId="0" fontId="31" fillId="4" borderId="0" xfId="1" applyFont="1" applyFill="1" applyBorder="1" applyAlignment="1">
      <alignment horizontal="right" vertical="center"/>
    </xf>
    <xf numFmtId="0" fontId="32" fillId="4" borderId="0" xfId="1" applyFont="1" applyFill="1" applyBorder="1" applyAlignment="1">
      <alignment horizontal="center" vertical="center"/>
    </xf>
    <xf numFmtId="0" fontId="31" fillId="4" borderId="0" xfId="1" applyFont="1" applyFill="1" applyBorder="1" applyAlignment="1">
      <alignment horizontal="center" vertical="center"/>
    </xf>
    <xf numFmtId="0" fontId="49" fillId="4" borderId="0" xfId="1" applyFont="1" applyFill="1" applyBorder="1" applyAlignment="1">
      <alignment horizontal="center" vertical="center"/>
    </xf>
    <xf numFmtId="0" fontId="31" fillId="5" borderId="92" xfId="1" applyFont="1" applyFill="1" applyBorder="1" applyAlignment="1">
      <alignment vertical="center"/>
    </xf>
    <xf numFmtId="0" fontId="31" fillId="7" borderId="92" xfId="1" applyFont="1" applyFill="1" applyBorder="1" applyAlignment="1">
      <alignment vertical="center"/>
    </xf>
    <xf numFmtId="0" fontId="31" fillId="7" borderId="93" xfId="1" applyFont="1" applyFill="1" applyBorder="1" applyAlignment="1">
      <alignment vertical="center"/>
    </xf>
    <xf numFmtId="0" fontId="31" fillId="7" borderId="93" xfId="3" applyFont="1" applyFill="1" applyBorder="1" applyAlignment="1">
      <alignment horizontal="right" vertical="center"/>
    </xf>
    <xf numFmtId="0" fontId="31" fillId="7" borderId="93" xfId="3" applyFont="1" applyFill="1" applyBorder="1" applyAlignment="1">
      <alignment horizontal="left" vertical="center"/>
    </xf>
    <xf numFmtId="0" fontId="31" fillId="7" borderId="94" xfId="1" applyFont="1" applyFill="1" applyBorder="1" applyAlignment="1">
      <alignment vertical="center"/>
    </xf>
    <xf numFmtId="0" fontId="31" fillId="6" borderId="92" xfId="1" applyFont="1" applyFill="1" applyBorder="1" applyAlignment="1">
      <alignment vertical="center"/>
    </xf>
    <xf numFmtId="0" fontId="31" fillId="6" borderId="93" xfId="1" applyFont="1" applyFill="1" applyBorder="1" applyAlignment="1">
      <alignment vertical="center"/>
    </xf>
    <xf numFmtId="0" fontId="31" fillId="6" borderId="94" xfId="1" applyFont="1" applyFill="1" applyBorder="1" applyAlignment="1">
      <alignment vertical="center"/>
    </xf>
    <xf numFmtId="0" fontId="31" fillId="0" borderId="0" xfId="1" applyFont="1" applyFill="1" applyAlignment="1">
      <alignment vertical="center"/>
    </xf>
    <xf numFmtId="0" fontId="31" fillId="2" borderId="92" xfId="1" applyFont="1" applyFill="1" applyBorder="1" applyAlignment="1">
      <alignment vertical="center"/>
    </xf>
    <xf numFmtId="0" fontId="31" fillId="2" borderId="93" xfId="1" applyFont="1" applyFill="1" applyBorder="1" applyAlignment="1">
      <alignment vertical="center"/>
    </xf>
    <xf numFmtId="0" fontId="31" fillId="0" borderId="93" xfId="1" applyFont="1" applyFill="1" applyBorder="1" applyAlignment="1">
      <alignment vertical="center"/>
    </xf>
    <xf numFmtId="0" fontId="31" fillId="0" borderId="94" xfId="1" applyFont="1" applyFill="1" applyBorder="1" applyAlignment="1">
      <alignment vertical="center"/>
    </xf>
    <xf numFmtId="0" fontId="31" fillId="0" borderId="95" xfId="1" applyFont="1" applyFill="1" applyBorder="1" applyAlignment="1">
      <alignment horizontal="center" vertical="center"/>
    </xf>
    <xf numFmtId="164" fontId="31" fillId="4" borderId="0" xfId="1" applyNumberFormat="1" applyFont="1" applyFill="1" applyBorder="1" applyAlignment="1">
      <alignment horizontal="center" vertical="center"/>
    </xf>
    <xf numFmtId="0" fontId="31" fillId="4" borderId="93" xfId="1" applyFont="1" applyFill="1" applyBorder="1" applyAlignment="1">
      <alignment vertical="center"/>
    </xf>
    <xf numFmtId="0" fontId="0" fillId="4" borderId="0" xfId="0" applyFill="1"/>
    <xf numFmtId="0" fontId="0" fillId="4" borderId="0" xfId="0" applyFill="1" applyBorder="1"/>
    <xf numFmtId="0" fontId="31" fillId="6" borderId="93" xfId="3" applyFont="1" applyFill="1" applyBorder="1" applyAlignment="1">
      <alignment horizontal="right" vertical="center"/>
    </xf>
    <xf numFmtId="0" fontId="31" fillId="6" borderId="93" xfId="3" applyFont="1" applyFill="1" applyBorder="1" applyAlignment="1">
      <alignment horizontal="left" vertical="center"/>
    </xf>
    <xf numFmtId="0" fontId="31" fillId="4" borderId="92" xfId="1" applyFont="1" applyFill="1" applyBorder="1" applyAlignment="1">
      <alignment vertical="center"/>
    </xf>
    <xf numFmtId="0" fontId="31" fillId="4" borderId="93" xfId="3" applyFont="1" applyFill="1" applyBorder="1" applyAlignment="1">
      <alignment horizontal="left" vertical="center"/>
    </xf>
    <xf numFmtId="0" fontId="31" fillId="4" borderId="94" xfId="1" applyFont="1" applyFill="1" applyBorder="1" applyAlignment="1">
      <alignment vertical="center"/>
    </xf>
    <xf numFmtId="0" fontId="31" fillId="0" borderId="0" xfId="1" applyFont="1" applyFill="1" applyBorder="1" applyAlignment="1">
      <alignment horizontal="center" vertical="center"/>
    </xf>
    <xf numFmtId="0" fontId="31" fillId="2" borderId="93" xfId="1" applyFont="1" applyFill="1" applyBorder="1" applyAlignment="1">
      <alignment horizontal="right" vertical="center"/>
    </xf>
    <xf numFmtId="0" fontId="31" fillId="2" borderId="94" xfId="1" applyFont="1" applyFill="1" applyBorder="1" applyAlignment="1">
      <alignment vertical="center"/>
    </xf>
    <xf numFmtId="164" fontId="31" fillId="0" borderId="0" xfId="1" applyNumberFormat="1" applyFont="1" applyFill="1" applyBorder="1" applyAlignment="1">
      <alignment horizontal="center" vertical="center"/>
    </xf>
    <xf numFmtId="0" fontId="31" fillId="2" borderId="96" xfId="1" applyFont="1" applyFill="1" applyBorder="1" applyAlignment="1">
      <alignment vertical="center"/>
    </xf>
    <xf numFmtId="0" fontId="31" fillId="2" borderId="97" xfId="1" applyFont="1" applyFill="1" applyBorder="1" applyAlignment="1">
      <alignment vertical="center"/>
    </xf>
    <xf numFmtId="0" fontId="31" fillId="4" borderId="97" xfId="1" applyFont="1" applyFill="1" applyBorder="1" applyAlignment="1">
      <alignment vertical="center"/>
    </xf>
    <xf numFmtId="0" fontId="31" fillId="2" borderId="98" xfId="1" applyFont="1" applyFill="1" applyBorder="1" applyAlignment="1">
      <alignment vertical="center"/>
    </xf>
    <xf numFmtId="0" fontId="31" fillId="0" borderId="99" xfId="1" applyFont="1" applyFill="1" applyBorder="1" applyAlignment="1">
      <alignment horizontal="center" vertical="center"/>
    </xf>
    <xf numFmtId="0" fontId="8" fillId="0" borderId="0" xfId="4" applyFont="1" applyAlignment="1">
      <alignment vertical="center"/>
    </xf>
    <xf numFmtId="0" fontId="14" fillId="0" borderId="13" xfId="0" applyFont="1" applyBorder="1" applyAlignment="1">
      <alignment horizontal="center" vertical="center"/>
    </xf>
    <xf numFmtId="0" fontId="14" fillId="0" borderId="21" xfId="0" applyFont="1" applyFill="1" applyBorder="1" applyAlignment="1">
      <alignment horizontal="center" vertical="center" wrapText="1" shrinkToFit="1"/>
    </xf>
    <xf numFmtId="0" fontId="14" fillId="3" borderId="1" xfId="0" applyFont="1" applyFill="1" applyBorder="1" applyAlignment="1">
      <alignment horizontal="center" vertical="center" wrapText="1" shrinkToFit="1"/>
    </xf>
    <xf numFmtId="0" fontId="25" fillId="0" borderId="0" xfId="0" applyFont="1" applyAlignment="1">
      <alignment vertical="center"/>
    </xf>
    <xf numFmtId="0" fontId="14" fillId="0" borderId="26" xfId="0" applyFont="1" applyBorder="1" applyAlignment="1">
      <alignment horizontal="center" vertical="center"/>
    </xf>
    <xf numFmtId="0" fontId="14" fillId="0" borderId="7" xfId="0" applyFont="1" applyBorder="1" applyAlignment="1">
      <alignment horizontal="center" vertical="center" wrapText="1" shrinkToFit="1"/>
    </xf>
    <xf numFmtId="0" fontId="14" fillId="0" borderId="21" xfId="0" applyFont="1" applyBorder="1" applyAlignment="1">
      <alignment horizontal="center" vertical="center" wrapText="1" shrinkToFit="1"/>
    </xf>
    <xf numFmtId="0" fontId="14" fillId="0" borderId="100" xfId="0" applyFont="1" applyFill="1" applyBorder="1" applyAlignment="1">
      <alignment horizontal="center" vertical="center" wrapText="1" shrinkToFit="1"/>
    </xf>
    <xf numFmtId="0" fontId="14" fillId="0" borderId="51" xfId="0" applyFont="1" applyFill="1" applyBorder="1" applyAlignment="1">
      <alignment horizontal="center" vertical="center"/>
    </xf>
    <xf numFmtId="0" fontId="14" fillId="0" borderId="56" xfId="0" applyFont="1" applyFill="1" applyBorder="1" applyAlignment="1">
      <alignment vertical="center"/>
    </xf>
    <xf numFmtId="0" fontId="14" fillId="0" borderId="101" xfId="0" applyFont="1" applyFill="1" applyBorder="1" applyAlignment="1">
      <alignment vertical="center"/>
    </xf>
    <xf numFmtId="0" fontId="14" fillId="0" borderId="102" xfId="0" applyFont="1" applyFill="1" applyBorder="1" applyAlignment="1">
      <alignment horizontal="center" vertical="center"/>
    </xf>
    <xf numFmtId="0" fontId="14" fillId="0" borderId="57" xfId="0" applyFont="1" applyFill="1" applyBorder="1" applyAlignment="1">
      <alignment vertical="center"/>
    </xf>
    <xf numFmtId="0" fontId="26" fillId="0" borderId="56" xfId="0" applyFont="1" applyFill="1" applyBorder="1" applyAlignment="1">
      <alignment horizontal="right" vertical="center"/>
    </xf>
    <xf numFmtId="0" fontId="14" fillId="0" borderId="103" xfId="0" applyFont="1" applyFill="1" applyBorder="1" applyAlignment="1">
      <alignment horizontal="center" vertical="center"/>
    </xf>
    <xf numFmtId="0" fontId="14" fillId="0" borderId="104" xfId="0" applyFont="1" applyFill="1" applyBorder="1" applyAlignment="1">
      <alignment vertical="center"/>
    </xf>
    <xf numFmtId="0" fontId="23" fillId="8" borderId="105" xfId="0" applyFont="1" applyFill="1" applyBorder="1" applyAlignment="1">
      <alignment horizontal="left" vertical="center"/>
    </xf>
    <xf numFmtId="0" fontId="3" fillId="8" borderId="90" xfId="0" applyFont="1" applyFill="1" applyBorder="1" applyAlignment="1">
      <alignment vertical="center"/>
    </xf>
    <xf numFmtId="0" fontId="48" fillId="0" borderId="0" xfId="0" applyFont="1" applyAlignment="1">
      <alignment vertical="center"/>
    </xf>
    <xf numFmtId="0" fontId="0" fillId="0" borderId="0" xfId="0" applyAlignment="1">
      <alignment horizontal="right" vertical="center"/>
    </xf>
    <xf numFmtId="0" fontId="0" fillId="0" borderId="0" xfId="0" applyFont="1" applyAlignment="1">
      <alignment vertical="center"/>
    </xf>
    <xf numFmtId="0" fontId="43" fillId="3" borderId="26" xfId="0" applyFont="1" applyFill="1" applyBorder="1" applyAlignment="1">
      <alignment horizontal="center" vertical="center"/>
    </xf>
    <xf numFmtId="0" fontId="46" fillId="8"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Alignment="1">
      <alignment horizontal="right" vertical="center"/>
    </xf>
    <xf numFmtId="0" fontId="46" fillId="8" borderId="26" xfId="0" applyFont="1" applyFill="1" applyBorder="1" applyAlignment="1">
      <alignment horizontal="center" vertical="center"/>
    </xf>
    <xf numFmtId="0" fontId="46" fillId="8" borderId="101" xfId="0" applyFont="1" applyFill="1" applyBorder="1" applyAlignment="1">
      <alignment horizontal="center" vertical="center"/>
    </xf>
    <xf numFmtId="0" fontId="43" fillId="0" borderId="26" xfId="0" applyFont="1" applyBorder="1" applyAlignment="1">
      <alignment horizontal="center" vertical="center"/>
    </xf>
    <xf numFmtId="0" fontId="43" fillId="0" borderId="21" xfId="0" applyFont="1" applyBorder="1" applyAlignment="1">
      <alignment horizontal="center" vertical="center"/>
    </xf>
    <xf numFmtId="0" fontId="43" fillId="8" borderId="9" xfId="0" applyFont="1" applyFill="1" applyBorder="1" applyAlignment="1">
      <alignment horizontal="center" vertical="center"/>
    </xf>
    <xf numFmtId="0" fontId="15" fillId="0" borderId="51" xfId="0" applyFont="1" applyFill="1" applyBorder="1" applyAlignment="1">
      <alignment horizontal="left" vertical="center"/>
    </xf>
    <xf numFmtId="0" fontId="43" fillId="0" borderId="51" xfId="0" applyFont="1" applyBorder="1" applyAlignment="1">
      <alignment vertical="center"/>
    </xf>
    <xf numFmtId="0" fontId="43" fillId="0" borderId="106" xfId="0" applyFont="1" applyBorder="1" applyAlignment="1">
      <alignment vertical="center"/>
    </xf>
    <xf numFmtId="16" fontId="43" fillId="0" borderId="51" xfId="0" applyNumberFormat="1" applyFont="1" applyBorder="1" applyAlignment="1">
      <alignment horizontal="left" vertical="center"/>
    </xf>
    <xf numFmtId="0" fontId="43" fillId="0" borderId="107" xfId="0" applyFont="1" applyBorder="1" applyAlignment="1">
      <alignment horizontal="center" vertical="center"/>
    </xf>
    <xf numFmtId="0" fontId="43" fillId="0" borderId="107" xfId="0" applyFont="1" applyBorder="1" applyAlignment="1">
      <alignment horizontal="left" vertical="center"/>
    </xf>
    <xf numFmtId="0" fontId="50" fillId="0" borderId="0" xfId="0" applyFont="1" applyAlignment="1">
      <alignment vertical="center"/>
    </xf>
    <xf numFmtId="0" fontId="43" fillId="0" borderId="35" xfId="0" applyFont="1" applyBorder="1" applyAlignment="1">
      <alignment vertical="center"/>
    </xf>
    <xf numFmtId="0" fontId="31" fillId="6" borderId="95" xfId="1" applyFont="1" applyFill="1" applyBorder="1" applyAlignment="1">
      <alignment horizontal="center" vertical="center"/>
    </xf>
    <xf numFmtId="0" fontId="31" fillId="9" borderId="108" xfId="1" applyFont="1" applyFill="1" applyBorder="1" applyAlignment="1">
      <alignment horizontal="center" vertical="center"/>
    </xf>
    <xf numFmtId="0" fontId="31" fillId="9" borderId="109" xfId="1" applyFont="1" applyFill="1" applyBorder="1" applyAlignment="1">
      <alignment horizontal="center" vertical="center"/>
    </xf>
    <xf numFmtId="0" fontId="31" fillId="4" borderId="95" xfId="1" applyFont="1" applyFill="1" applyBorder="1" applyAlignment="1">
      <alignment horizontal="center" vertical="center"/>
    </xf>
    <xf numFmtId="0" fontId="31" fillId="5" borderId="95" xfId="1" applyFont="1" applyFill="1" applyBorder="1" applyAlignment="1">
      <alignment horizontal="center" vertical="center"/>
    </xf>
    <xf numFmtId="0" fontId="31" fillId="7" borderId="95" xfId="1" applyFont="1" applyFill="1" applyBorder="1" applyAlignment="1">
      <alignment horizontal="center" vertical="center"/>
    </xf>
    <xf numFmtId="0" fontId="43" fillId="0" borderId="51" xfId="0" applyFont="1" applyBorder="1" applyAlignment="1">
      <alignment horizontal="left" vertical="center"/>
    </xf>
    <xf numFmtId="0" fontId="43" fillId="0" borderId="106" xfId="0" applyFont="1" applyBorder="1" applyAlignment="1">
      <alignment horizontal="left" vertical="center"/>
    </xf>
    <xf numFmtId="0" fontId="0" fillId="0" borderId="0" xfId="0" applyFont="1" applyFill="1" applyBorder="1" applyAlignment="1">
      <alignment horizontal="center" vertical="center"/>
    </xf>
    <xf numFmtId="0" fontId="28" fillId="0" borderId="0" xfId="0" applyFont="1" applyFill="1" applyBorder="1" applyAlignment="1">
      <alignment vertical="center"/>
    </xf>
    <xf numFmtId="0" fontId="0" fillId="0" borderId="0" xfId="0" applyFont="1" applyFill="1" applyAlignment="1">
      <alignment vertical="center"/>
    </xf>
    <xf numFmtId="0" fontId="46" fillId="0" borderId="26" xfId="0" applyFont="1" applyBorder="1" applyAlignment="1">
      <alignment horizontal="center" vertical="center"/>
    </xf>
    <xf numFmtId="0" fontId="14" fillId="0" borderId="25" xfId="0" applyFont="1" applyFill="1" applyBorder="1" applyAlignment="1">
      <alignment horizontal="center" vertical="center"/>
    </xf>
    <xf numFmtId="0" fontId="43" fillId="0" borderId="0" xfId="0" applyFont="1" applyFill="1" applyBorder="1" applyAlignment="1">
      <alignment vertical="center"/>
    </xf>
    <xf numFmtId="0" fontId="43" fillId="5" borderId="9" xfId="0" applyFont="1" applyFill="1" applyBorder="1" applyAlignment="1">
      <alignment horizontal="center" vertical="center"/>
    </xf>
    <xf numFmtId="0" fontId="43" fillId="0" borderId="0" xfId="0" applyFont="1" applyBorder="1" applyAlignment="1">
      <alignment vertical="center"/>
    </xf>
    <xf numFmtId="0" fontId="46" fillId="8" borderId="28" xfId="0" applyFont="1" applyFill="1" applyBorder="1" applyAlignment="1">
      <alignment vertical="center"/>
    </xf>
    <xf numFmtId="0" fontId="39" fillId="0" borderId="15" xfId="0" applyFont="1" applyFill="1" applyBorder="1" applyAlignment="1">
      <alignment horizontal="center" vertical="center" wrapText="1" shrinkToFit="1"/>
    </xf>
    <xf numFmtId="0" fontId="39" fillId="0" borderId="110" xfId="0" applyFont="1" applyBorder="1" applyAlignment="1">
      <alignment horizontal="center" vertical="center"/>
    </xf>
    <xf numFmtId="0" fontId="39" fillId="0" borderId="111" xfId="0" applyFont="1" applyBorder="1" applyAlignment="1">
      <alignment horizontal="center" vertical="center" wrapText="1" shrinkToFit="1"/>
    </xf>
    <xf numFmtId="0" fontId="46" fillId="6" borderId="25" xfId="0" applyFont="1" applyFill="1" applyBorder="1" applyAlignment="1">
      <alignment horizontal="left" vertical="center"/>
    </xf>
    <xf numFmtId="0" fontId="43" fillId="0" borderId="25" xfId="0" applyFont="1" applyBorder="1" applyAlignment="1">
      <alignment horizontal="left" vertical="center"/>
    </xf>
    <xf numFmtId="0" fontId="51" fillId="0" borderId="25" xfId="0" applyFont="1" applyBorder="1" applyAlignment="1">
      <alignment horizontal="right" vertical="center"/>
    </xf>
    <xf numFmtId="0" fontId="46" fillId="8" borderId="25" xfId="0" applyFont="1" applyFill="1" applyBorder="1" applyAlignment="1">
      <alignment horizontal="left" vertical="center"/>
    </xf>
    <xf numFmtId="0" fontId="46" fillId="0" borderId="25" xfId="0" applyFont="1" applyBorder="1" applyAlignment="1">
      <alignment horizontal="left" vertical="center"/>
    </xf>
    <xf numFmtId="0" fontId="46" fillId="0" borderId="40" xfId="0" applyFont="1" applyBorder="1" applyAlignment="1">
      <alignment horizontal="left" vertical="center"/>
    </xf>
    <xf numFmtId="0" fontId="15" fillId="0" borderId="25" xfId="0" applyFont="1" applyFill="1" applyBorder="1" applyAlignment="1">
      <alignment horizontal="left" vertical="center"/>
    </xf>
    <xf numFmtId="0" fontId="46" fillId="5" borderId="22" xfId="0" applyFont="1" applyFill="1" applyBorder="1" applyAlignment="1">
      <alignment vertical="center"/>
    </xf>
    <xf numFmtId="0" fontId="46" fillId="3" borderId="112" xfId="0" applyFont="1" applyFill="1" applyBorder="1" applyAlignment="1">
      <alignment horizontal="center" vertical="center"/>
    </xf>
    <xf numFmtId="49" fontId="43" fillId="0" borderId="113" xfId="0" applyNumberFormat="1" applyFont="1" applyBorder="1" applyAlignment="1">
      <alignment horizontal="left" vertical="center"/>
    </xf>
    <xf numFmtId="0" fontId="43" fillId="0" borderId="113" xfId="0" applyFont="1" applyBorder="1" applyAlignment="1">
      <alignment horizontal="left" vertical="center"/>
    </xf>
    <xf numFmtId="0" fontId="43" fillId="0" borderId="114" xfId="0" applyFont="1" applyBorder="1" applyAlignment="1">
      <alignment horizontal="left" vertical="center"/>
    </xf>
    <xf numFmtId="0" fontId="51" fillId="0" borderId="113" xfId="0" applyFont="1" applyBorder="1" applyAlignment="1">
      <alignment horizontal="right" vertical="center"/>
    </xf>
    <xf numFmtId="0" fontId="43" fillId="0" borderId="115" xfId="0" applyFont="1" applyBorder="1" applyAlignment="1">
      <alignment horizontal="left" vertical="center"/>
    </xf>
    <xf numFmtId="0" fontId="46" fillId="8" borderId="116" xfId="0" applyFont="1" applyFill="1" applyBorder="1" applyAlignment="1">
      <alignment vertical="center"/>
    </xf>
    <xf numFmtId="0" fontId="31" fillId="0" borderId="97" xfId="1" applyFont="1" applyFill="1" applyBorder="1" applyAlignment="1">
      <alignment vertical="center"/>
    </xf>
    <xf numFmtId="0" fontId="31" fillId="0" borderId="98" xfId="1" applyFont="1" applyFill="1" applyBorder="1" applyAlignment="1">
      <alignment vertical="center"/>
    </xf>
    <xf numFmtId="0" fontId="31" fillId="4" borderId="99" xfId="1" applyFont="1" applyFill="1" applyBorder="1" applyAlignment="1">
      <alignment horizontal="center" vertical="center"/>
    </xf>
    <xf numFmtId="0" fontId="29" fillId="0" borderId="0" xfId="0" applyFont="1" applyAlignment="1">
      <alignment vertical="center"/>
    </xf>
    <xf numFmtId="0" fontId="43" fillId="0" borderId="0" xfId="0" applyFont="1" applyFill="1" applyAlignment="1">
      <alignment vertical="center"/>
    </xf>
    <xf numFmtId="0" fontId="46" fillId="3" borderId="25" xfId="0" applyFont="1" applyFill="1" applyBorder="1" applyAlignment="1">
      <alignment horizontal="left" vertical="center"/>
    </xf>
    <xf numFmtId="0" fontId="39" fillId="0" borderId="21" xfId="0" applyFont="1" applyFill="1" applyBorder="1" applyAlignment="1">
      <alignment horizontal="center" vertical="center" wrapText="1" shrinkToFit="1"/>
    </xf>
    <xf numFmtId="0" fontId="39" fillId="0" borderId="117" xfId="0" applyFont="1" applyFill="1" applyBorder="1" applyAlignment="1">
      <alignment horizontal="center" vertical="center" wrapText="1" shrinkToFit="1"/>
    </xf>
    <xf numFmtId="0" fontId="43" fillId="0" borderId="0" xfId="0" applyFont="1" applyFill="1" applyBorder="1" applyAlignment="1">
      <alignment horizontal="center" vertical="center"/>
    </xf>
    <xf numFmtId="0" fontId="46" fillId="0" borderId="0" xfId="0" applyFont="1" applyFill="1" applyBorder="1" applyAlignment="1">
      <alignment vertical="center"/>
    </xf>
    <xf numFmtId="0" fontId="23" fillId="0" borderId="0" xfId="0" applyFont="1" applyFill="1" applyBorder="1" applyAlignment="1">
      <alignment horizontal="left" vertical="center"/>
    </xf>
    <xf numFmtId="0" fontId="3" fillId="0" borderId="0" xfId="0" applyFont="1" applyFill="1" applyBorder="1" applyAlignment="1">
      <alignment vertical="center"/>
    </xf>
    <xf numFmtId="0" fontId="46" fillId="8" borderId="118" xfId="0" applyFont="1" applyFill="1" applyBorder="1" applyAlignment="1">
      <alignment horizontal="center" vertical="center"/>
    </xf>
    <xf numFmtId="0" fontId="46" fillId="3" borderId="26" xfId="0" applyFont="1" applyFill="1" applyBorder="1" applyAlignment="1">
      <alignment horizontal="center" vertical="center"/>
    </xf>
    <xf numFmtId="0" fontId="46" fillId="3" borderId="24" xfId="0" applyFont="1" applyFill="1" applyBorder="1" applyAlignment="1">
      <alignment horizontal="left" vertical="center"/>
    </xf>
    <xf numFmtId="0" fontId="46" fillId="6" borderId="26" xfId="0" applyFont="1" applyFill="1" applyBorder="1" applyAlignment="1">
      <alignment horizontal="center" vertical="center"/>
    </xf>
    <xf numFmtId="0" fontId="52" fillId="3" borderId="113" xfId="0" applyFont="1" applyFill="1" applyBorder="1" applyAlignment="1">
      <alignment horizontal="right" vertical="center"/>
    </xf>
    <xf numFmtId="0" fontId="52" fillId="8" borderId="113" xfId="0" applyFont="1" applyFill="1" applyBorder="1" applyAlignment="1">
      <alignment horizontal="right" vertical="center"/>
    </xf>
    <xf numFmtId="0" fontId="46" fillId="8" borderId="18" xfId="0" applyFont="1" applyFill="1" applyBorder="1" applyAlignment="1">
      <alignment horizontal="center" vertical="center"/>
    </xf>
    <xf numFmtId="0" fontId="46" fillId="3" borderId="38" xfId="0" applyFont="1" applyFill="1" applyBorder="1" applyAlignment="1">
      <alignment horizontal="center" vertical="center"/>
    </xf>
    <xf numFmtId="0" fontId="8" fillId="4" borderId="0" xfId="1" applyFont="1" applyFill="1" applyAlignment="1">
      <alignment vertical="center"/>
    </xf>
    <xf numFmtId="0" fontId="8" fillId="0" borderId="0" xfId="1" applyFont="1" applyFill="1" applyAlignment="1" applyProtection="1">
      <alignment horizontal="left" vertical="center"/>
      <protection locked="0"/>
    </xf>
    <xf numFmtId="0" fontId="8" fillId="0" borderId="51" xfId="0" applyFont="1" applyFill="1" applyBorder="1" applyAlignment="1">
      <alignment horizontal="center" vertical="center"/>
    </xf>
    <xf numFmtId="0" fontId="8" fillId="0" borderId="56" xfId="0" applyFont="1" applyFill="1" applyBorder="1" applyAlignment="1">
      <alignment vertical="center"/>
    </xf>
    <xf numFmtId="0" fontId="49" fillId="0" borderId="21" xfId="1" applyFont="1" applyFill="1" applyBorder="1" applyAlignment="1">
      <alignment horizontal="center" vertical="center"/>
    </xf>
    <xf numFmtId="0" fontId="49" fillId="0" borderId="16" xfId="1" applyFont="1" applyFill="1" applyBorder="1" applyAlignment="1">
      <alignment horizontal="center" vertical="center"/>
    </xf>
    <xf numFmtId="0" fontId="49" fillId="0" borderId="1" xfId="1" applyFont="1" applyFill="1" applyBorder="1" applyAlignment="1">
      <alignment horizontal="center" vertical="center"/>
    </xf>
    <xf numFmtId="0" fontId="31" fillId="0" borderId="7" xfId="1" applyFont="1" applyFill="1" applyBorder="1" applyAlignment="1">
      <alignment horizontal="center" vertical="center"/>
    </xf>
    <xf numFmtId="0" fontId="31" fillId="0" borderId="25" xfId="1" applyFont="1" applyFill="1" applyBorder="1" applyAlignment="1">
      <alignment horizontal="center" vertical="center"/>
    </xf>
    <xf numFmtId="0" fontId="31" fillId="0" borderId="26" xfId="1" applyFont="1" applyFill="1" applyBorder="1" applyAlignment="1">
      <alignment horizontal="center" vertical="center"/>
    </xf>
    <xf numFmtId="0" fontId="31" fillId="10" borderId="92" xfId="1" applyFont="1" applyFill="1" applyBorder="1" applyAlignment="1">
      <alignment vertical="center"/>
    </xf>
    <xf numFmtId="0" fontId="31" fillId="11" borderId="92" xfId="1" applyFont="1" applyFill="1" applyBorder="1" applyAlignment="1">
      <alignment vertical="center"/>
    </xf>
    <xf numFmtId="0" fontId="31" fillId="12" borderId="92" xfId="1" applyFont="1" applyFill="1" applyBorder="1" applyAlignment="1">
      <alignment vertical="center"/>
    </xf>
    <xf numFmtId="0" fontId="31" fillId="13" borderId="92" xfId="1" applyFont="1" applyFill="1" applyBorder="1" applyAlignment="1">
      <alignment vertical="center"/>
    </xf>
    <xf numFmtId="0" fontId="31" fillId="13" borderId="96" xfId="1" applyFont="1" applyFill="1" applyBorder="1" applyAlignment="1">
      <alignment vertical="center"/>
    </xf>
    <xf numFmtId="0" fontId="35" fillId="0" borderId="101" xfId="1" applyFont="1" applyBorder="1" applyAlignment="1" applyProtection="1">
      <alignment horizontal="center" vertical="center" wrapText="1"/>
      <protection locked="0"/>
    </xf>
    <xf numFmtId="0" fontId="31" fillId="0" borderId="63" xfId="1" applyFont="1" applyBorder="1" applyAlignment="1" applyProtection="1">
      <alignment horizontal="center" vertical="center"/>
      <protection locked="0"/>
    </xf>
    <xf numFmtId="0" fontId="30" fillId="0" borderId="0" xfId="0" applyFont="1" applyAlignment="1">
      <alignment vertical="center"/>
    </xf>
    <xf numFmtId="3" fontId="35" fillId="0" borderId="51" xfId="1" applyNumberFormat="1" applyFont="1" applyBorder="1" applyAlignment="1" applyProtection="1">
      <alignment vertical="center" wrapText="1"/>
      <protection locked="0"/>
    </xf>
    <xf numFmtId="0" fontId="31" fillId="0" borderId="26" xfId="0" applyFont="1" applyBorder="1" applyAlignment="1">
      <alignment horizontal="center" vertical="center"/>
    </xf>
    <xf numFmtId="0" fontId="32" fillId="5" borderId="61" xfId="1" applyFont="1" applyFill="1" applyBorder="1" applyAlignment="1" applyProtection="1">
      <alignment vertical="center"/>
      <protection locked="0"/>
    </xf>
    <xf numFmtId="0" fontId="31" fillId="0" borderId="24" xfId="1" applyFont="1" applyBorder="1" applyAlignment="1" applyProtection="1">
      <alignment vertical="center" wrapText="1"/>
      <protection locked="0"/>
    </xf>
    <xf numFmtId="0" fontId="31" fillId="0" borderId="119" xfId="1" applyFont="1" applyBorder="1" applyAlignment="1" applyProtection="1">
      <alignment vertical="center" wrapText="1"/>
      <protection locked="0"/>
    </xf>
    <xf numFmtId="49" fontId="49" fillId="0" borderId="24" xfId="1" applyNumberFormat="1" applyFont="1" applyBorder="1" applyAlignment="1" applyProtection="1">
      <alignment vertical="center" wrapText="1"/>
      <protection locked="0"/>
    </xf>
    <xf numFmtId="165" fontId="31" fillId="5" borderId="121" xfId="1" applyNumberFormat="1" applyFont="1" applyFill="1" applyBorder="1" applyAlignment="1">
      <alignment horizontal="right" vertical="center"/>
    </xf>
    <xf numFmtId="3" fontId="31" fillId="5" borderId="19" xfId="1" applyNumberFormat="1" applyFont="1" applyFill="1" applyBorder="1" applyAlignment="1">
      <alignment horizontal="right" vertical="center"/>
    </xf>
    <xf numFmtId="3" fontId="31" fillId="5" borderId="74" xfId="1" applyNumberFormat="1" applyFont="1" applyFill="1" applyBorder="1" applyAlignment="1">
      <alignment horizontal="right" vertical="center"/>
    </xf>
    <xf numFmtId="3" fontId="31" fillId="5" borderId="45" xfId="1" applyNumberFormat="1" applyFont="1" applyFill="1" applyBorder="1" applyAlignment="1">
      <alignment horizontal="right" vertical="center"/>
    </xf>
    <xf numFmtId="3" fontId="31" fillId="0" borderId="0" xfId="1" applyNumberFormat="1" applyFont="1" applyAlignment="1" applyProtection="1">
      <alignment horizontal="right" vertical="center"/>
      <protection locked="0"/>
    </xf>
    <xf numFmtId="3" fontId="31" fillId="6" borderId="13" xfId="1" applyNumberFormat="1" applyFont="1" applyFill="1" applyBorder="1" applyAlignment="1" applyProtection="1">
      <alignment horizontal="right" vertical="center"/>
      <protection locked="0"/>
    </xf>
    <xf numFmtId="3" fontId="31" fillId="6" borderId="7" xfId="1" applyNumberFormat="1" applyFont="1" applyFill="1" applyBorder="1" applyAlignment="1" applyProtection="1">
      <alignment horizontal="right" vertical="center"/>
      <protection locked="0"/>
    </xf>
    <xf numFmtId="3" fontId="31" fillId="14" borderId="7" xfId="1" applyNumberFormat="1" applyFont="1" applyFill="1" applyBorder="1" applyAlignment="1">
      <alignment horizontal="right" vertical="center"/>
    </xf>
    <xf numFmtId="3" fontId="31" fillId="6" borderId="25" xfId="1" applyNumberFormat="1" applyFont="1" applyFill="1" applyBorder="1" applyAlignment="1" applyProtection="1">
      <alignment horizontal="right" vertical="center"/>
      <protection locked="0"/>
    </xf>
    <xf numFmtId="3" fontId="31" fillId="0" borderId="0" xfId="1" applyNumberFormat="1" applyFont="1" applyBorder="1" applyAlignment="1" applyProtection="1">
      <alignment horizontal="right" vertical="center" wrapText="1"/>
      <protection locked="0"/>
    </xf>
    <xf numFmtId="3" fontId="31" fillId="6" borderId="122" xfId="1" applyNumberFormat="1" applyFont="1" applyFill="1" applyBorder="1" applyAlignment="1" applyProtection="1">
      <alignment horizontal="right" vertical="center"/>
      <protection locked="0"/>
    </xf>
    <xf numFmtId="3" fontId="31" fillId="6" borderId="123" xfId="1" applyNumberFormat="1" applyFont="1" applyFill="1" applyBorder="1" applyAlignment="1" applyProtection="1">
      <alignment horizontal="right" vertical="center"/>
      <protection locked="0"/>
    </xf>
    <xf numFmtId="3" fontId="31" fillId="14" borderId="27" xfId="1" applyNumberFormat="1" applyFont="1" applyFill="1" applyBorder="1" applyAlignment="1">
      <alignment horizontal="right" vertical="center"/>
    </xf>
    <xf numFmtId="3" fontId="31" fillId="6" borderId="124" xfId="1" applyNumberFormat="1" applyFont="1" applyFill="1" applyBorder="1" applyAlignment="1" applyProtection="1">
      <alignment horizontal="right" vertical="center"/>
      <protection locked="0"/>
    </xf>
    <xf numFmtId="3" fontId="31" fillId="0" borderId="12" xfId="1" applyNumberFormat="1" applyFont="1" applyBorder="1" applyAlignment="1" applyProtection="1">
      <alignment horizontal="right" vertical="center"/>
      <protection locked="0"/>
    </xf>
    <xf numFmtId="3" fontId="31" fillId="0" borderId="6" xfId="1" applyNumberFormat="1" applyFont="1" applyBorder="1" applyAlignment="1" applyProtection="1">
      <alignment horizontal="right" vertical="center"/>
      <protection locked="0"/>
    </xf>
    <xf numFmtId="3" fontId="31" fillId="0" borderId="125" xfId="1" applyNumberFormat="1" applyFont="1" applyFill="1" applyBorder="1" applyAlignment="1">
      <alignment horizontal="right" vertical="center"/>
    </xf>
    <xf numFmtId="3" fontId="31" fillId="0" borderId="24" xfId="1" applyNumberFormat="1" applyFont="1" applyBorder="1" applyAlignment="1" applyProtection="1">
      <alignment horizontal="right" vertical="center"/>
      <protection locked="0"/>
    </xf>
    <xf numFmtId="3" fontId="31" fillId="6" borderId="39" xfId="1" applyNumberFormat="1" applyFont="1" applyFill="1" applyBorder="1" applyAlignment="1" applyProtection="1">
      <alignment horizontal="right" vertical="center"/>
      <protection locked="0"/>
    </xf>
    <xf numFmtId="3" fontId="31" fillId="6" borderId="27" xfId="1" applyNumberFormat="1" applyFont="1" applyFill="1" applyBorder="1" applyAlignment="1" applyProtection="1">
      <alignment horizontal="right" vertical="center"/>
      <protection locked="0"/>
    </xf>
    <xf numFmtId="3" fontId="31" fillId="14" borderId="123" xfId="1" applyNumberFormat="1" applyFont="1" applyFill="1" applyBorder="1" applyAlignment="1">
      <alignment horizontal="right" vertical="center"/>
    </xf>
    <xf numFmtId="3" fontId="31" fillId="6" borderId="40" xfId="1" applyNumberFormat="1" applyFont="1" applyFill="1" applyBorder="1" applyAlignment="1" applyProtection="1">
      <alignment horizontal="right" vertical="center"/>
      <protection locked="0"/>
    </xf>
    <xf numFmtId="3" fontId="31" fillId="0" borderId="0" xfId="1" applyNumberFormat="1" applyFont="1" applyBorder="1" applyAlignment="1" applyProtection="1">
      <alignment horizontal="right" vertical="center"/>
      <protection locked="0"/>
    </xf>
    <xf numFmtId="3" fontId="31" fillId="0" borderId="85" xfId="1" applyNumberFormat="1" applyFont="1" applyBorder="1" applyAlignment="1" applyProtection="1">
      <alignment horizontal="right" vertical="center"/>
      <protection locked="0"/>
    </xf>
    <xf numFmtId="3" fontId="31" fillId="0" borderId="70" xfId="1" applyNumberFormat="1" applyFont="1" applyBorder="1" applyAlignment="1" applyProtection="1">
      <alignment horizontal="right" vertical="center"/>
      <protection locked="0"/>
    </xf>
    <xf numFmtId="3" fontId="31" fillId="0" borderId="70" xfId="1" applyNumberFormat="1" applyFont="1" applyFill="1" applyBorder="1" applyAlignment="1">
      <alignment horizontal="right" vertical="center"/>
    </xf>
    <xf numFmtId="3" fontId="31" fillId="0" borderId="119" xfId="1" applyNumberFormat="1" applyFont="1" applyBorder="1" applyAlignment="1" applyProtection="1">
      <alignment horizontal="right" vertical="center"/>
      <protection locked="0"/>
    </xf>
    <xf numFmtId="3" fontId="31" fillId="0" borderId="120" xfId="1" applyNumberFormat="1" applyFont="1" applyBorder="1" applyAlignment="1" applyProtection="1">
      <alignment horizontal="right" vertical="center"/>
      <protection locked="0"/>
    </xf>
    <xf numFmtId="3" fontId="31" fillId="0" borderId="46" xfId="1" applyNumberFormat="1" applyFont="1" applyBorder="1" applyAlignment="1" applyProtection="1">
      <alignment horizontal="right" vertical="center"/>
      <protection locked="0"/>
    </xf>
    <xf numFmtId="3" fontId="31" fillId="0" borderId="71" xfId="1" applyNumberFormat="1" applyFont="1" applyFill="1" applyBorder="1" applyAlignment="1">
      <alignment horizontal="right" vertical="center"/>
    </xf>
    <xf numFmtId="3" fontId="31" fillId="0" borderId="47" xfId="1" applyNumberFormat="1" applyFont="1" applyBorder="1" applyAlignment="1" applyProtection="1">
      <alignment horizontal="right" vertical="center"/>
      <protection locked="0"/>
    </xf>
    <xf numFmtId="3" fontId="31" fillId="9" borderId="109" xfId="1" applyNumberFormat="1" applyFont="1" applyFill="1" applyBorder="1" applyAlignment="1">
      <alignment horizontal="right" vertical="center"/>
    </xf>
    <xf numFmtId="3" fontId="31" fillId="9" borderId="126" xfId="1" applyNumberFormat="1" applyFont="1" applyFill="1" applyBorder="1" applyAlignment="1">
      <alignment horizontal="right" vertical="center"/>
    </xf>
    <xf numFmtId="3" fontId="31" fillId="9" borderId="127" xfId="1" applyNumberFormat="1" applyFont="1" applyFill="1" applyBorder="1" applyAlignment="1">
      <alignment horizontal="right" vertical="center"/>
    </xf>
    <xf numFmtId="3" fontId="31" fillId="5" borderId="95" xfId="1" applyNumberFormat="1" applyFont="1" applyFill="1" applyBorder="1" applyAlignment="1">
      <alignment horizontal="right" vertical="center"/>
    </xf>
    <xf numFmtId="3" fontId="31" fillId="5" borderId="128" xfId="1" applyNumberFormat="1" applyFont="1" applyFill="1" applyBorder="1" applyAlignment="1">
      <alignment horizontal="right" vertical="center"/>
    </xf>
    <xf numFmtId="3" fontId="31" fillId="5" borderId="129" xfId="1" applyNumberFormat="1" applyFont="1" applyFill="1" applyBorder="1" applyAlignment="1">
      <alignment horizontal="right" vertical="center"/>
    </xf>
    <xf numFmtId="3" fontId="31" fillId="7" borderId="95" xfId="1" applyNumberFormat="1" applyFont="1" applyFill="1" applyBorder="1" applyAlignment="1">
      <alignment horizontal="right" vertical="center"/>
    </xf>
    <xf numFmtId="3" fontId="31" fillId="7" borderId="128" xfId="1" applyNumberFormat="1" applyFont="1" applyFill="1" applyBorder="1" applyAlignment="1">
      <alignment horizontal="right" vertical="center"/>
    </xf>
    <xf numFmtId="3" fontId="31" fillId="7" borderId="129" xfId="1" applyNumberFormat="1" applyFont="1" applyFill="1" applyBorder="1" applyAlignment="1">
      <alignment horizontal="right" vertical="center"/>
    </xf>
    <xf numFmtId="3" fontId="31" fillId="6" borderId="95" xfId="1" applyNumberFormat="1" applyFont="1" applyFill="1" applyBorder="1" applyAlignment="1">
      <alignment horizontal="right" vertical="center"/>
    </xf>
    <xf numFmtId="3" fontId="31" fillId="6" borderId="128" xfId="1" applyNumberFormat="1" applyFont="1" applyFill="1" applyBorder="1" applyAlignment="1">
      <alignment horizontal="right" vertical="center"/>
    </xf>
    <xf numFmtId="3" fontId="31" fillId="6" borderId="129" xfId="1" applyNumberFormat="1" applyFont="1" applyFill="1" applyBorder="1" applyAlignment="1">
      <alignment horizontal="right" vertical="center"/>
    </xf>
    <xf numFmtId="3" fontId="31" fillId="0" borderId="95" xfId="1" applyNumberFormat="1" applyFont="1" applyFill="1" applyBorder="1" applyAlignment="1">
      <alignment horizontal="right" vertical="center"/>
    </xf>
    <xf numFmtId="3" fontId="31" fillId="0" borderId="128" xfId="1" applyNumberFormat="1" applyFont="1" applyFill="1" applyBorder="1" applyAlignment="1">
      <alignment horizontal="right" vertical="center"/>
    </xf>
    <xf numFmtId="3" fontId="31" fillId="0" borderId="129" xfId="1" applyNumberFormat="1" applyFont="1" applyFill="1" applyBorder="1" applyAlignment="1">
      <alignment horizontal="right" vertical="center"/>
    </xf>
    <xf numFmtId="3" fontId="31" fillId="0" borderId="99" xfId="1" applyNumberFormat="1" applyFont="1" applyFill="1" applyBorder="1" applyAlignment="1">
      <alignment horizontal="right" vertical="center"/>
    </xf>
    <xf numFmtId="3" fontId="31" fillId="0" borderId="130" xfId="1" applyNumberFormat="1" applyFont="1" applyFill="1" applyBorder="1" applyAlignment="1">
      <alignment horizontal="right" vertical="center"/>
    </xf>
    <xf numFmtId="3" fontId="31" fillId="0" borderId="131" xfId="1" applyNumberFormat="1" applyFont="1" applyFill="1" applyBorder="1" applyAlignment="1">
      <alignment horizontal="right" vertical="center"/>
    </xf>
    <xf numFmtId="3" fontId="0" fillId="4" borderId="0" xfId="0" applyNumberFormat="1" applyFill="1" applyAlignment="1">
      <alignment horizontal="right"/>
    </xf>
    <xf numFmtId="3" fontId="31" fillId="9" borderId="95" xfId="1" applyNumberFormat="1" applyFont="1" applyFill="1" applyBorder="1" applyAlignment="1">
      <alignment horizontal="right" vertical="center"/>
    </xf>
    <xf numFmtId="3" fontId="31" fillId="9" borderId="128" xfId="1" applyNumberFormat="1" applyFont="1" applyFill="1" applyBorder="1" applyAlignment="1">
      <alignment horizontal="right" vertical="center"/>
    </xf>
    <xf numFmtId="3" fontId="31" fillId="9" borderId="129" xfId="1" applyNumberFormat="1" applyFont="1" applyFill="1" applyBorder="1" applyAlignment="1">
      <alignment horizontal="right" vertical="center"/>
    </xf>
    <xf numFmtId="3" fontId="31" fillId="8" borderId="74" xfId="1" applyNumberFormat="1" applyFont="1" applyFill="1" applyBorder="1" applyAlignment="1">
      <alignment horizontal="right" vertical="center"/>
    </xf>
    <xf numFmtId="3" fontId="31" fillId="8" borderId="75" xfId="1" applyNumberFormat="1" applyFont="1" applyFill="1" applyBorder="1" applyAlignment="1">
      <alignment horizontal="right" vertical="center"/>
    </xf>
    <xf numFmtId="3" fontId="46" fillId="0" borderId="0" xfId="0" applyNumberFormat="1" applyFont="1" applyAlignment="1">
      <alignment horizontal="right" vertical="center"/>
    </xf>
    <xf numFmtId="3" fontId="31" fillId="8" borderId="89" xfId="1" applyNumberFormat="1" applyFont="1" applyFill="1" applyBorder="1" applyAlignment="1">
      <alignment horizontal="right" vertical="center"/>
    </xf>
    <xf numFmtId="3" fontId="31" fillId="3" borderId="7" xfId="1" applyNumberFormat="1" applyFont="1" applyFill="1" applyBorder="1" applyAlignment="1">
      <alignment horizontal="right" vertical="center"/>
    </xf>
    <xf numFmtId="3" fontId="31" fillId="3" borderId="25" xfId="1" applyNumberFormat="1" applyFont="1" applyFill="1" applyBorder="1" applyAlignment="1">
      <alignment horizontal="right" vertical="center"/>
    </xf>
    <xf numFmtId="3" fontId="43" fillId="0" borderId="0" xfId="0" applyNumberFormat="1" applyFont="1" applyAlignment="1">
      <alignment horizontal="right" vertical="center"/>
    </xf>
    <xf numFmtId="3" fontId="31" fillId="3" borderId="26" xfId="1" applyNumberFormat="1" applyFont="1" applyFill="1" applyBorder="1" applyAlignment="1">
      <alignment horizontal="right" vertical="center"/>
    </xf>
    <xf numFmtId="3" fontId="31" fillId="0" borderId="7" xfId="1" applyNumberFormat="1" applyFont="1" applyFill="1" applyBorder="1" applyAlignment="1">
      <alignment horizontal="right" vertical="center"/>
    </xf>
    <xf numFmtId="3" fontId="31" fillId="0" borderId="25" xfId="1" applyNumberFormat="1" applyFont="1" applyFill="1" applyBorder="1" applyAlignment="1">
      <alignment horizontal="right" vertical="center"/>
    </xf>
    <xf numFmtId="3" fontId="0" fillId="0" borderId="0" xfId="0" applyNumberFormat="1" applyAlignment="1">
      <alignment horizontal="right" vertical="center"/>
    </xf>
    <xf numFmtId="3" fontId="31" fillId="0" borderId="26" xfId="1" applyNumberFormat="1" applyFont="1" applyFill="1" applyBorder="1" applyAlignment="1">
      <alignment horizontal="right" vertical="center"/>
    </xf>
    <xf numFmtId="3" fontId="31" fillId="8" borderId="7" xfId="1" applyNumberFormat="1" applyFont="1" applyFill="1" applyBorder="1" applyAlignment="1">
      <alignment horizontal="right" vertical="center"/>
    </xf>
    <xf numFmtId="3" fontId="31" fillId="8" borderId="25" xfId="1" applyNumberFormat="1" applyFont="1" applyFill="1" applyBorder="1" applyAlignment="1">
      <alignment horizontal="right" vertical="center"/>
    </xf>
    <xf numFmtId="3" fontId="31" fillId="8" borderId="26" xfId="1" applyNumberFormat="1" applyFont="1" applyFill="1" applyBorder="1" applyAlignment="1">
      <alignment horizontal="right" vertical="center"/>
    </xf>
    <xf numFmtId="3" fontId="46" fillId="0" borderId="0" xfId="0" applyNumberFormat="1" applyFont="1" applyFill="1" applyAlignment="1">
      <alignment horizontal="right" vertical="center"/>
    </xf>
    <xf numFmtId="3" fontId="31" fillId="8" borderId="10" xfId="1" applyNumberFormat="1" applyFont="1" applyFill="1" applyBorder="1" applyAlignment="1">
      <alignment horizontal="right" vertical="center"/>
    </xf>
    <xf numFmtId="3" fontId="31" fillId="8" borderId="22" xfId="1" applyNumberFormat="1" applyFont="1" applyFill="1" applyBorder="1" applyAlignment="1">
      <alignment horizontal="right" vertical="center"/>
    </xf>
    <xf numFmtId="3" fontId="0" fillId="0" borderId="0" xfId="0" applyNumberFormat="1" applyFont="1" applyAlignment="1">
      <alignment horizontal="right" vertical="center"/>
    </xf>
    <xf numFmtId="3" fontId="31" fillId="8" borderId="9" xfId="1" applyNumberFormat="1" applyFont="1" applyFill="1" applyBorder="1" applyAlignment="1">
      <alignment horizontal="right" vertical="center"/>
    </xf>
    <xf numFmtId="3" fontId="31" fillId="8" borderId="132" xfId="1" applyNumberFormat="1" applyFont="1" applyFill="1" applyBorder="1" applyAlignment="1">
      <alignment horizontal="right" vertical="center"/>
    </xf>
    <xf numFmtId="3" fontId="31" fillId="8" borderId="133" xfId="1" applyNumberFormat="1" applyFont="1" applyFill="1" applyBorder="1" applyAlignment="1">
      <alignment horizontal="right" vertical="center"/>
    </xf>
    <xf numFmtId="3" fontId="43" fillId="0" borderId="73" xfId="0" applyNumberFormat="1" applyFont="1" applyFill="1" applyBorder="1" applyAlignment="1">
      <alignment horizontal="right" vertical="center"/>
    </xf>
    <xf numFmtId="3" fontId="31" fillId="3" borderId="110" xfId="1" applyNumberFormat="1" applyFont="1" applyFill="1" applyBorder="1" applyAlignment="1">
      <alignment horizontal="right" vertical="center"/>
    </xf>
    <xf numFmtId="3" fontId="31" fillId="3" borderId="134" xfId="1" applyNumberFormat="1" applyFont="1" applyFill="1" applyBorder="1" applyAlignment="1">
      <alignment horizontal="right" vertical="center"/>
    </xf>
    <xf numFmtId="3" fontId="31" fillId="0" borderId="110" xfId="1" applyNumberFormat="1" applyFont="1" applyFill="1" applyBorder="1" applyAlignment="1">
      <alignment horizontal="right" vertical="center"/>
    </xf>
    <xf numFmtId="3" fontId="31" fillId="0" borderId="134" xfId="1" applyNumberFormat="1" applyFont="1" applyFill="1" applyBorder="1" applyAlignment="1">
      <alignment horizontal="right" vertical="center"/>
    </xf>
    <xf numFmtId="3" fontId="31" fillId="3" borderId="135" xfId="1" applyNumberFormat="1" applyFont="1" applyFill="1" applyBorder="1" applyAlignment="1">
      <alignment horizontal="right" vertical="center"/>
    </xf>
    <xf numFmtId="3" fontId="46" fillId="0" borderId="13" xfId="0" applyNumberFormat="1" applyFont="1" applyBorder="1" applyAlignment="1">
      <alignment horizontal="right" vertical="center"/>
    </xf>
    <xf numFmtId="3" fontId="46" fillId="0" borderId="7" xfId="0" applyNumberFormat="1" applyFont="1" applyBorder="1" applyAlignment="1">
      <alignment horizontal="right" vertical="center"/>
    </xf>
    <xf numFmtId="3" fontId="46" fillId="0" borderId="73" xfId="0" applyNumberFormat="1" applyFont="1" applyFill="1" applyBorder="1" applyAlignment="1">
      <alignment horizontal="right" vertical="center"/>
    </xf>
    <xf numFmtId="3" fontId="46" fillId="0" borderId="26" xfId="0" applyNumberFormat="1" applyFont="1" applyBorder="1" applyAlignment="1">
      <alignment horizontal="right" vertical="center"/>
    </xf>
    <xf numFmtId="3" fontId="43" fillId="0" borderId="13" xfId="0" applyNumberFormat="1" applyFont="1" applyBorder="1" applyAlignment="1">
      <alignment horizontal="right" vertical="center"/>
    </xf>
    <xf numFmtId="3" fontId="43" fillId="0" borderId="7" xfId="0" applyNumberFormat="1" applyFont="1" applyBorder="1" applyAlignment="1">
      <alignment horizontal="right" vertical="center"/>
    </xf>
    <xf numFmtId="3" fontId="43" fillId="0" borderId="135" xfId="0" applyNumberFormat="1" applyFont="1" applyBorder="1" applyAlignment="1">
      <alignment horizontal="right" vertical="center"/>
    </xf>
    <xf numFmtId="3" fontId="43" fillId="0" borderId="26" xfId="0" applyNumberFormat="1" applyFont="1" applyBorder="1" applyAlignment="1">
      <alignment horizontal="right" vertical="center"/>
    </xf>
    <xf numFmtId="3" fontId="46" fillId="0" borderId="135" xfId="0" applyNumberFormat="1" applyFont="1" applyBorder="1" applyAlignment="1">
      <alignment horizontal="right" vertical="center"/>
    </xf>
    <xf numFmtId="3" fontId="43" fillId="0" borderId="39" xfId="0" applyNumberFormat="1" applyFont="1" applyBorder="1" applyAlignment="1">
      <alignment horizontal="right" vertical="center"/>
    </xf>
    <xf numFmtId="3" fontId="43" fillId="0" borderId="27" xfId="0" applyNumberFormat="1" applyFont="1" applyBorder="1" applyAlignment="1">
      <alignment horizontal="right" vertical="center"/>
    </xf>
    <xf numFmtId="3" fontId="43" fillId="0" borderId="136" xfId="0" applyNumberFormat="1" applyFont="1" applyBorder="1" applyAlignment="1">
      <alignment horizontal="right" vertical="center"/>
    </xf>
    <xf numFmtId="3" fontId="43" fillId="0" borderId="5" xfId="0" applyNumberFormat="1" applyFont="1" applyBorder="1" applyAlignment="1">
      <alignment horizontal="right" vertical="center"/>
    </xf>
    <xf numFmtId="3" fontId="31" fillId="8" borderId="110" xfId="1" applyNumberFormat="1" applyFont="1" applyFill="1" applyBorder="1" applyAlignment="1">
      <alignment horizontal="right" vertical="center"/>
    </xf>
    <xf numFmtId="3" fontId="31" fillId="8" borderId="135" xfId="1" applyNumberFormat="1" applyFont="1" applyFill="1" applyBorder="1" applyAlignment="1">
      <alignment horizontal="right" vertical="center"/>
    </xf>
    <xf numFmtId="3" fontId="31" fillId="5" borderId="9" xfId="1" applyNumberFormat="1" applyFont="1" applyFill="1" applyBorder="1" applyAlignment="1">
      <alignment horizontal="right" vertical="center"/>
    </xf>
    <xf numFmtId="3" fontId="31" fillId="5" borderId="10" xfId="1" applyNumberFormat="1" applyFont="1" applyFill="1" applyBorder="1" applyAlignment="1">
      <alignment horizontal="right" vertical="center"/>
    </xf>
    <xf numFmtId="3" fontId="31" fillId="5" borderId="137" xfId="1" applyNumberFormat="1" applyFont="1" applyFill="1" applyBorder="1" applyAlignment="1">
      <alignment horizontal="right" vertical="center"/>
    </xf>
    <xf numFmtId="3" fontId="31" fillId="5" borderId="138" xfId="1" applyNumberFormat="1" applyFont="1" applyFill="1" applyBorder="1" applyAlignment="1">
      <alignment horizontal="right" vertical="center"/>
    </xf>
    <xf numFmtId="3" fontId="31" fillId="5" borderId="22" xfId="1" applyNumberFormat="1" applyFont="1" applyFill="1" applyBorder="1" applyAlignment="1">
      <alignment horizontal="right" vertical="center"/>
    </xf>
    <xf numFmtId="3" fontId="0" fillId="0" borderId="0" xfId="0" applyNumberFormat="1" applyFont="1" applyFill="1" applyBorder="1" applyAlignment="1">
      <alignment horizontal="right" vertical="center"/>
    </xf>
    <xf numFmtId="3" fontId="31" fillId="8" borderId="77" xfId="1" applyNumberFormat="1" applyFont="1" applyFill="1" applyBorder="1" applyAlignment="1">
      <alignment horizontal="right" vertical="center"/>
    </xf>
    <xf numFmtId="3" fontId="31" fillId="3" borderId="13" xfId="1" applyNumberFormat="1" applyFont="1" applyFill="1" applyBorder="1" applyAlignment="1">
      <alignment horizontal="right" vertical="center"/>
    </xf>
    <xf numFmtId="3" fontId="31" fillId="0" borderId="13" xfId="1" applyNumberFormat="1" applyFont="1" applyFill="1" applyBorder="1" applyAlignment="1">
      <alignment horizontal="right" vertical="center"/>
    </xf>
    <xf numFmtId="3" fontId="31" fillId="8" borderId="13" xfId="1" applyNumberFormat="1" applyFont="1" applyFill="1" applyBorder="1" applyAlignment="1">
      <alignment horizontal="right" vertical="center"/>
    </xf>
    <xf numFmtId="3" fontId="31" fillId="5" borderId="32" xfId="1" applyNumberFormat="1" applyFont="1" applyFill="1" applyBorder="1" applyAlignment="1">
      <alignment horizontal="right" vertical="center"/>
    </xf>
    <xf numFmtId="3" fontId="31" fillId="0" borderId="135" xfId="1" applyNumberFormat="1" applyFont="1" applyFill="1" applyBorder="1" applyAlignment="1">
      <alignment horizontal="right" vertical="center"/>
    </xf>
    <xf numFmtId="3" fontId="31" fillId="0" borderId="5" xfId="1" applyNumberFormat="1" applyFont="1" applyFill="1" applyBorder="1" applyAlignment="1">
      <alignment horizontal="right" vertical="center"/>
    </xf>
    <xf numFmtId="3" fontId="31" fillId="0" borderId="27" xfId="1" applyNumberFormat="1" applyFont="1" applyFill="1" applyBorder="1" applyAlignment="1">
      <alignment horizontal="right" vertical="center"/>
    </xf>
    <xf numFmtId="3" fontId="31" fillId="0" borderId="39" xfId="1" applyNumberFormat="1" applyFont="1" applyFill="1" applyBorder="1" applyAlignment="1">
      <alignment horizontal="right" vertical="center"/>
    </xf>
    <xf numFmtId="3" fontId="31" fillId="0" borderId="40" xfId="1" applyNumberFormat="1" applyFont="1" applyFill="1" applyBorder="1" applyAlignment="1">
      <alignment horizontal="right" vertical="center"/>
    </xf>
    <xf numFmtId="0" fontId="14" fillId="0" borderId="0" xfId="0" applyFont="1" applyAlignment="1">
      <alignment horizontal="left" vertical="center" wrapText="1"/>
    </xf>
    <xf numFmtId="0" fontId="8" fillId="0" borderId="2" xfId="1" applyFont="1" applyBorder="1" applyAlignment="1" applyProtection="1">
      <alignment vertical="center"/>
      <protection locked="0"/>
    </xf>
    <xf numFmtId="0" fontId="31" fillId="4" borderId="63" xfId="1" applyFont="1" applyFill="1" applyBorder="1" applyAlignment="1">
      <alignment horizontal="center" vertical="center" wrapText="1"/>
    </xf>
    <xf numFmtId="0" fontId="31" fillId="3" borderId="4" xfId="1" applyFont="1" applyFill="1" applyBorder="1" applyAlignment="1">
      <alignment horizontal="center" vertical="center"/>
    </xf>
    <xf numFmtId="0" fontId="31" fillId="0" borderId="140" xfId="1" applyFont="1" applyBorder="1" applyAlignment="1">
      <alignment horizontal="center" vertical="center"/>
    </xf>
    <xf numFmtId="0" fontId="31" fillId="0" borderId="141" xfId="1" applyFont="1" applyBorder="1" applyAlignment="1">
      <alignment horizontal="center" vertical="center"/>
    </xf>
    <xf numFmtId="0" fontId="31" fillId="0" borderId="142" xfId="1" applyFont="1" applyBorder="1" applyAlignment="1">
      <alignment horizontal="center" vertical="center"/>
    </xf>
    <xf numFmtId="0" fontId="31" fillId="0" borderId="16" xfId="1" applyFont="1" applyBorder="1" applyAlignment="1" applyProtection="1">
      <alignment horizontal="center" vertical="center" wrapText="1"/>
      <protection locked="0"/>
    </xf>
    <xf numFmtId="0" fontId="31" fillId="0" borderId="26" xfId="1" applyFont="1" applyBorder="1" applyAlignment="1" applyProtection="1">
      <alignment horizontal="center" vertical="center"/>
      <protection locked="0"/>
    </xf>
    <xf numFmtId="3" fontId="47" fillId="0" borderId="6" xfId="2" applyNumberFormat="1" applyFont="1" applyBorder="1" applyAlignment="1">
      <alignment horizontal="right" vertical="center" wrapText="1"/>
    </xf>
    <xf numFmtId="3" fontId="47" fillId="0" borderId="24" xfId="2" applyNumberFormat="1" applyFont="1" applyBorder="1" applyAlignment="1">
      <alignment horizontal="right" vertical="center" wrapText="1"/>
    </xf>
    <xf numFmtId="3" fontId="47" fillId="0" borderId="7" xfId="2" applyNumberFormat="1" applyFont="1" applyBorder="1" applyAlignment="1">
      <alignment horizontal="right" vertical="center" wrapText="1"/>
    </xf>
    <xf numFmtId="3" fontId="47" fillId="0" borderId="25" xfId="2" applyNumberFormat="1" applyFont="1" applyBorder="1" applyAlignment="1">
      <alignment horizontal="right" vertical="center" wrapText="1"/>
    </xf>
    <xf numFmtId="3" fontId="31" fillId="0" borderId="7" xfId="2" applyNumberFormat="1" applyFont="1" applyBorder="1" applyAlignment="1">
      <alignment horizontal="right" vertical="center" wrapText="1"/>
    </xf>
    <xf numFmtId="3" fontId="31" fillId="0" borderId="25" xfId="2" applyNumberFormat="1" applyFont="1" applyBorder="1" applyAlignment="1">
      <alignment horizontal="right" vertical="center" wrapText="1"/>
    </xf>
    <xf numFmtId="3" fontId="31" fillId="0" borderId="16" xfId="2" applyNumberFormat="1" applyFont="1" applyBorder="1" applyAlignment="1">
      <alignment horizontal="right" vertical="center" wrapText="1"/>
    </xf>
    <xf numFmtId="3" fontId="31" fillId="0" borderId="1" xfId="2" applyNumberFormat="1" applyFont="1" applyBorder="1" applyAlignment="1">
      <alignment horizontal="right" vertical="center" wrapText="1"/>
    </xf>
    <xf numFmtId="3" fontId="47" fillId="0" borderId="19" xfId="2" applyNumberFormat="1" applyFont="1" applyBorder="1" applyAlignment="1">
      <alignment horizontal="right" vertical="center" wrapText="1"/>
    </xf>
    <xf numFmtId="3" fontId="47" fillId="0" borderId="45" xfId="2" applyNumberFormat="1" applyFont="1" applyBorder="1" applyAlignment="1">
      <alignment horizontal="right" vertical="center" wrapText="1"/>
    </xf>
    <xf numFmtId="3" fontId="47" fillId="0" borderId="15" xfId="2" applyNumberFormat="1" applyFont="1" applyBorder="1" applyAlignment="1">
      <alignment horizontal="right" vertical="center" wrapText="1"/>
    </xf>
    <xf numFmtId="3" fontId="47" fillId="0" borderId="1" xfId="2" applyNumberFormat="1" applyFont="1" applyBorder="1" applyAlignment="1">
      <alignment horizontal="right" vertical="center" wrapText="1"/>
    </xf>
    <xf numFmtId="3" fontId="47" fillId="0" borderId="16" xfId="2" applyNumberFormat="1" applyFont="1" applyBorder="1" applyAlignment="1">
      <alignment horizontal="right" vertical="center" wrapText="1"/>
    </xf>
    <xf numFmtId="3" fontId="47" fillId="0" borderId="6" xfId="2" applyNumberFormat="1" applyFont="1" applyBorder="1" applyAlignment="1">
      <alignment horizontal="right" vertical="center"/>
    </xf>
    <xf numFmtId="3" fontId="47" fillId="0" borderId="24" xfId="2" applyNumberFormat="1" applyFont="1" applyBorder="1" applyAlignment="1">
      <alignment horizontal="right" vertical="center"/>
    </xf>
    <xf numFmtId="3" fontId="31" fillId="0" borderId="7" xfId="2" applyNumberFormat="1" applyFont="1" applyBorder="1" applyAlignment="1">
      <alignment horizontal="right" vertical="center"/>
    </xf>
    <xf numFmtId="3" fontId="31" fillId="0" borderId="25" xfId="2" applyNumberFormat="1" applyFont="1" applyBorder="1" applyAlignment="1">
      <alignment horizontal="right" vertical="center"/>
    </xf>
    <xf numFmtId="3" fontId="47" fillId="0" borderId="7" xfId="2" applyNumberFormat="1" applyFont="1" applyBorder="1" applyAlignment="1">
      <alignment horizontal="right" vertical="center"/>
    </xf>
    <xf numFmtId="3" fontId="47" fillId="0" borderId="25" xfId="2" applyNumberFormat="1" applyFont="1" applyBorder="1" applyAlignment="1">
      <alignment horizontal="right" vertical="center"/>
    </xf>
    <xf numFmtId="3" fontId="47" fillId="0" borderId="16" xfId="2" applyNumberFormat="1" applyFont="1" applyBorder="1" applyAlignment="1">
      <alignment horizontal="right" vertical="center"/>
    </xf>
    <xf numFmtId="3" fontId="47" fillId="0" borderId="1" xfId="2" applyNumberFormat="1" applyFont="1" applyBorder="1" applyAlignment="1">
      <alignment horizontal="right" vertical="center"/>
    </xf>
    <xf numFmtId="49" fontId="31" fillId="0" borderId="19" xfId="2" applyNumberFormat="1" applyFont="1" applyBorder="1" applyAlignment="1">
      <alignment horizontal="center" vertical="center"/>
    </xf>
    <xf numFmtId="0" fontId="31" fillId="0" borderId="18" xfId="2" applyFont="1" applyBorder="1" applyAlignment="1">
      <alignment horizontal="center" vertical="center"/>
    </xf>
    <xf numFmtId="0" fontId="0" fillId="0" borderId="0" xfId="0"/>
    <xf numFmtId="0" fontId="31" fillId="0" borderId="0" xfId="2" applyFont="1" applyBorder="1" applyAlignment="1">
      <alignment vertical="center"/>
    </xf>
    <xf numFmtId="49" fontId="31" fillId="0" borderId="0" xfId="2" applyNumberFormat="1" applyFont="1" applyBorder="1" applyAlignment="1">
      <alignment vertical="center"/>
    </xf>
    <xf numFmtId="49" fontId="31" fillId="0" borderId="6" xfId="2" applyNumberFormat="1" applyFont="1" applyBorder="1" applyAlignment="1">
      <alignment horizontal="center" vertical="center" wrapText="1"/>
    </xf>
    <xf numFmtId="0" fontId="31" fillId="0" borderId="2" xfId="2" applyFont="1" applyBorder="1" applyAlignment="1">
      <alignment vertical="center" wrapText="1"/>
    </xf>
    <xf numFmtId="0" fontId="31" fillId="0" borderId="14" xfId="2" applyFont="1" applyBorder="1" applyAlignment="1">
      <alignment vertical="center" wrapText="1"/>
    </xf>
    <xf numFmtId="49" fontId="31" fillId="0" borderId="16" xfId="2" applyNumberFormat="1" applyFont="1" applyBorder="1" applyAlignment="1">
      <alignment horizontal="center" vertical="center" wrapText="1"/>
    </xf>
    <xf numFmtId="0" fontId="31" fillId="0" borderId="11" xfId="2" applyFont="1" applyBorder="1" applyAlignment="1">
      <alignment vertical="center" wrapText="1"/>
    </xf>
    <xf numFmtId="49" fontId="31" fillId="0" borderId="21" xfId="2" applyNumberFormat="1" applyFont="1" applyBorder="1" applyAlignment="1">
      <alignment horizontal="center" vertical="center" wrapText="1"/>
    </xf>
    <xf numFmtId="0" fontId="31" fillId="0" borderId="0" xfId="2" applyFont="1" applyBorder="1" applyAlignment="1">
      <alignment vertical="center" wrapText="1"/>
    </xf>
    <xf numFmtId="49" fontId="31" fillId="0" borderId="0" xfId="2" applyNumberFormat="1" applyFont="1" applyBorder="1" applyAlignment="1">
      <alignment vertical="center" wrapText="1"/>
    </xf>
    <xf numFmtId="0" fontId="32" fillId="0" borderId="8" xfId="2" applyFont="1" applyFill="1" applyBorder="1" applyAlignment="1">
      <alignment horizontal="left" vertical="center"/>
    </xf>
    <xf numFmtId="49" fontId="32" fillId="0" borderId="9" xfId="2" applyNumberFormat="1" applyFont="1" applyFill="1" applyBorder="1" applyAlignment="1">
      <alignment horizontal="center" vertical="center" wrapText="1"/>
    </xf>
    <xf numFmtId="49" fontId="32" fillId="0" borderId="10" xfId="2" applyNumberFormat="1" applyFont="1" applyFill="1" applyBorder="1" applyAlignment="1">
      <alignment horizontal="center" vertical="center" wrapText="1"/>
    </xf>
    <xf numFmtId="0" fontId="41" fillId="0" borderId="0" xfId="2" applyFont="1" applyBorder="1" applyAlignment="1">
      <alignment vertical="center"/>
    </xf>
    <xf numFmtId="49" fontId="32" fillId="0" borderId="0" xfId="2" applyNumberFormat="1" applyFont="1" applyBorder="1" applyAlignment="1">
      <alignment horizontal="center" vertical="center" wrapText="1"/>
    </xf>
    <xf numFmtId="0" fontId="32" fillId="0" borderId="0" xfId="2" applyFont="1" applyBorder="1" applyAlignment="1">
      <alignment vertical="center"/>
    </xf>
    <xf numFmtId="0" fontId="31" fillId="0" borderId="0" xfId="2" applyFont="1" applyBorder="1" applyAlignment="1">
      <alignment horizontal="center" vertical="center"/>
    </xf>
    <xf numFmtId="49" fontId="41" fillId="0" borderId="0" xfId="2" applyNumberFormat="1" applyFont="1" applyBorder="1" applyAlignment="1">
      <alignment horizontal="left" vertical="center"/>
    </xf>
    <xf numFmtId="49" fontId="31" fillId="0" borderId="6" xfId="2" applyNumberFormat="1" applyFont="1" applyBorder="1" applyAlignment="1">
      <alignment horizontal="center" vertical="center"/>
    </xf>
    <xf numFmtId="49" fontId="31" fillId="0" borderId="0" xfId="2" applyNumberFormat="1" applyFont="1" applyBorder="1" applyAlignment="1">
      <alignment horizontal="center" vertical="center"/>
    </xf>
    <xf numFmtId="49" fontId="31" fillId="0" borderId="7" xfId="2" applyNumberFormat="1" applyFont="1" applyBorder="1" applyAlignment="1">
      <alignment horizontal="center" vertical="center"/>
    </xf>
    <xf numFmtId="0" fontId="31" fillId="0" borderId="21" xfId="2" applyFont="1" applyBorder="1" applyAlignment="1">
      <alignment horizontal="center" vertical="center" wrapText="1"/>
    </xf>
    <xf numFmtId="49" fontId="31" fillId="0" borderId="16" xfId="2" applyNumberFormat="1" applyFont="1" applyBorder="1" applyAlignment="1">
      <alignment horizontal="center" vertical="center"/>
    </xf>
    <xf numFmtId="0" fontId="31" fillId="0" borderId="38" xfId="2" applyFont="1" applyBorder="1" applyAlignment="1">
      <alignment horizontal="center" vertical="center"/>
    </xf>
    <xf numFmtId="0" fontId="31" fillId="0" borderId="26" xfId="2" applyFont="1" applyBorder="1" applyAlignment="1">
      <alignment horizontal="center" vertical="center"/>
    </xf>
    <xf numFmtId="0" fontId="31" fillId="0" borderId="26" xfId="2" applyFont="1" applyBorder="1" applyAlignment="1">
      <alignment horizontal="center" vertical="center" wrapText="1"/>
    </xf>
    <xf numFmtId="0" fontId="32" fillId="0" borderId="2" xfId="2" applyFont="1" applyBorder="1" applyAlignment="1">
      <alignment vertical="center" wrapText="1"/>
    </xf>
    <xf numFmtId="0" fontId="32" fillId="0" borderId="0" xfId="2" applyFont="1" applyBorder="1" applyAlignment="1">
      <alignment vertical="center" wrapText="1"/>
    </xf>
    <xf numFmtId="0" fontId="32" fillId="0" borderId="17" xfId="2" applyFont="1" applyBorder="1" applyAlignment="1">
      <alignment vertical="center" wrapText="1"/>
    </xf>
    <xf numFmtId="0" fontId="8" fillId="0" borderId="0" xfId="2" applyFont="1" applyBorder="1" applyAlignment="1">
      <alignment vertical="center"/>
    </xf>
    <xf numFmtId="3" fontId="31" fillId="0" borderId="0" xfId="2" applyNumberFormat="1" applyFont="1" applyBorder="1" applyAlignment="1">
      <alignment vertical="center"/>
    </xf>
    <xf numFmtId="3" fontId="32" fillId="0" borderId="10" xfId="2" applyNumberFormat="1" applyFont="1" applyFill="1" applyBorder="1" applyAlignment="1">
      <alignment horizontal="center" vertical="center" wrapText="1"/>
    </xf>
    <xf numFmtId="3" fontId="32" fillId="0" borderId="22" xfId="2" applyNumberFormat="1" applyFont="1" applyFill="1" applyBorder="1" applyAlignment="1">
      <alignment horizontal="center" vertical="center" wrapText="1"/>
    </xf>
    <xf numFmtId="3" fontId="32" fillId="0" borderId="19" xfId="2" applyNumberFormat="1" applyFont="1" applyFill="1" applyBorder="1" applyAlignment="1">
      <alignment horizontal="center" vertical="center" wrapText="1"/>
    </xf>
    <xf numFmtId="3" fontId="32" fillId="0" borderId="45" xfId="2" applyNumberFormat="1" applyFont="1" applyFill="1" applyBorder="1" applyAlignment="1">
      <alignment horizontal="center" vertical="center" wrapText="1"/>
    </xf>
    <xf numFmtId="0" fontId="32" fillId="0" borderId="14" xfId="2" applyFont="1" applyBorder="1" applyAlignment="1">
      <alignment vertical="center" wrapText="1"/>
    </xf>
    <xf numFmtId="0" fontId="32" fillId="0" borderId="42" xfId="2" applyFont="1" applyBorder="1" applyAlignment="1">
      <alignment vertical="center" wrapText="1"/>
    </xf>
    <xf numFmtId="49" fontId="31" fillId="0" borderId="38" xfId="2" applyNumberFormat="1" applyFont="1" applyBorder="1" applyAlignment="1">
      <alignment horizontal="center" vertical="center" wrapText="1"/>
    </xf>
    <xf numFmtId="0" fontId="31" fillId="0" borderId="0" xfId="2" applyFont="1" applyBorder="1" applyAlignment="1">
      <alignment horizontal="center" vertical="center" wrapText="1"/>
    </xf>
    <xf numFmtId="3" fontId="47" fillId="0" borderId="19" xfId="2" applyNumberFormat="1" applyFont="1" applyBorder="1" applyAlignment="1">
      <alignment horizontal="right" vertical="center"/>
    </xf>
    <xf numFmtId="3" fontId="47" fillId="0" borderId="45" xfId="2" applyNumberFormat="1" applyFont="1" applyBorder="1" applyAlignment="1">
      <alignment horizontal="right" vertical="center"/>
    </xf>
    <xf numFmtId="0" fontId="31" fillId="0" borderId="21" xfId="2" applyFont="1" applyBorder="1" applyAlignment="1">
      <alignment horizontal="center" vertical="center"/>
    </xf>
    <xf numFmtId="3" fontId="31" fillId="0" borderId="16" xfId="2" applyNumberFormat="1" applyFont="1" applyBorder="1" applyAlignment="1">
      <alignment horizontal="right" vertical="center"/>
    </xf>
    <xf numFmtId="3" fontId="31" fillId="0" borderId="1" xfId="2" applyNumberFormat="1" applyFont="1" applyBorder="1" applyAlignment="1">
      <alignment horizontal="right" vertical="center"/>
    </xf>
    <xf numFmtId="3" fontId="47" fillId="0" borderId="0" xfId="2" applyNumberFormat="1" applyFont="1" applyBorder="1" applyAlignment="1">
      <alignment horizontal="right" vertical="center"/>
    </xf>
    <xf numFmtId="0" fontId="31" fillId="0" borderId="41" xfId="2" applyFont="1" applyBorder="1" applyAlignment="1">
      <alignment vertical="center" wrapText="1"/>
    </xf>
    <xf numFmtId="0" fontId="31" fillId="0" borderId="103" xfId="2" applyFont="1" applyBorder="1" applyAlignment="1">
      <alignment vertical="center" wrapText="1"/>
    </xf>
    <xf numFmtId="3" fontId="31" fillId="0" borderId="18" xfId="1" applyNumberFormat="1" applyFont="1" applyBorder="1" applyAlignment="1" applyProtection="1">
      <alignment vertical="center" wrapText="1"/>
      <protection locked="0"/>
    </xf>
    <xf numFmtId="3" fontId="31" fillId="0" borderId="13" xfId="1" applyNumberFormat="1" applyFont="1" applyBorder="1" applyAlignment="1" applyProtection="1">
      <alignment vertical="center" wrapText="1"/>
      <protection locked="0"/>
    </xf>
    <xf numFmtId="3" fontId="31" fillId="0" borderId="24" xfId="1" applyNumberFormat="1" applyFont="1" applyBorder="1" applyAlignment="1" applyProtection="1">
      <alignment vertical="center" wrapText="1"/>
      <protection hidden="1"/>
    </xf>
    <xf numFmtId="3" fontId="32" fillId="0" borderId="0" xfId="1" applyNumberFormat="1" applyFont="1" applyBorder="1" applyAlignment="1" applyProtection="1">
      <alignment horizontal="right" vertical="center" wrapText="1" indent="1"/>
      <protection hidden="1"/>
    </xf>
    <xf numFmtId="3" fontId="10" fillId="0" borderId="0" xfId="1" applyNumberFormat="1" applyFont="1" applyBorder="1" applyAlignment="1" applyProtection="1">
      <alignment horizontal="right" vertical="center" wrapText="1" indent="1"/>
      <protection hidden="1"/>
    </xf>
    <xf numFmtId="0" fontId="8" fillId="0" borderId="0" xfId="1" applyFont="1" applyAlignment="1">
      <alignment vertical="center"/>
    </xf>
    <xf numFmtId="0" fontId="31" fillId="0" borderId="55" xfId="1" applyFont="1" applyBorder="1" applyAlignment="1" applyProtection="1">
      <alignment vertical="center"/>
      <protection locked="0"/>
    </xf>
    <xf numFmtId="0" fontId="31" fillId="0" borderId="56" xfId="1" applyFont="1" applyBorder="1" applyAlignment="1" applyProtection="1">
      <alignment vertical="center"/>
      <protection locked="0"/>
    </xf>
    <xf numFmtId="3" fontId="31" fillId="0" borderId="29" xfId="1" applyNumberFormat="1" applyFont="1" applyBorder="1" applyAlignment="1" applyProtection="1">
      <alignment vertical="center" wrapText="1"/>
      <protection hidden="1"/>
    </xf>
    <xf numFmtId="3" fontId="31" fillId="0" borderId="0" xfId="1" applyNumberFormat="1" applyFont="1" applyFill="1" applyBorder="1" applyProtection="1"/>
    <xf numFmtId="3" fontId="31" fillId="0" borderId="19" xfId="1" applyNumberFormat="1" applyFont="1" applyBorder="1" applyAlignment="1" applyProtection="1">
      <alignment vertical="center" wrapText="1"/>
      <protection locked="0"/>
    </xf>
    <xf numFmtId="3" fontId="31" fillId="0" borderId="32" xfId="1" applyNumberFormat="1" applyFont="1" applyBorder="1" applyAlignment="1" applyProtection="1">
      <alignment vertical="center" wrapText="1"/>
      <protection hidden="1"/>
    </xf>
    <xf numFmtId="0" fontId="7" fillId="0" borderId="0" xfId="1" applyFont="1" applyAlignment="1">
      <alignment vertical="center"/>
    </xf>
    <xf numFmtId="0" fontId="10" fillId="0" borderId="0" xfId="1" applyFont="1" applyAlignment="1" applyProtection="1">
      <alignment vertical="center"/>
      <protection locked="0"/>
    </xf>
    <xf numFmtId="0" fontId="31" fillId="0" borderId="0" xfId="1" applyFont="1" applyAlignment="1" applyProtection="1">
      <alignment vertical="center"/>
      <protection locked="0"/>
    </xf>
    <xf numFmtId="0" fontId="8" fillId="0" borderId="0" xfId="1" applyFont="1" applyAlignment="1" applyProtection="1">
      <alignment vertical="center"/>
      <protection locked="0"/>
    </xf>
    <xf numFmtId="0" fontId="8" fillId="0" borderId="0" xfId="1" applyFont="1" applyAlignment="1">
      <alignment vertical="center"/>
    </xf>
    <xf numFmtId="3" fontId="31" fillId="0" borderId="7" xfId="1" applyNumberFormat="1" applyFont="1" applyBorder="1" applyAlignment="1" applyProtection="1">
      <alignment vertical="center" wrapText="1"/>
      <protection locked="0"/>
    </xf>
    <xf numFmtId="0" fontId="32" fillId="0" borderId="0" xfId="1" applyFont="1" applyAlignment="1" applyProtection="1">
      <alignment vertical="center"/>
      <protection locked="0"/>
    </xf>
    <xf numFmtId="0" fontId="10" fillId="0" borderId="0" xfId="1" applyFont="1" applyAlignment="1" applyProtection="1">
      <alignment vertical="center"/>
      <protection locked="0"/>
    </xf>
    <xf numFmtId="0" fontId="0" fillId="0" borderId="0" xfId="0"/>
    <xf numFmtId="0" fontId="7" fillId="0" borderId="0" xfId="1" applyFont="1" applyAlignment="1" applyProtection="1">
      <alignment vertical="center"/>
      <protection locked="0"/>
    </xf>
    <xf numFmtId="0" fontId="7" fillId="0" borderId="0" xfId="1" applyFont="1" applyAlignment="1">
      <alignment vertical="center"/>
    </xf>
    <xf numFmtId="0" fontId="31" fillId="0" borderId="0" xfId="1" applyFont="1" applyAlignment="1">
      <alignment vertical="center"/>
    </xf>
    <xf numFmtId="0" fontId="31" fillId="0" borderId="4" xfId="1" applyFont="1" applyBorder="1" applyAlignment="1" applyProtection="1">
      <alignment vertical="center"/>
      <protection locked="0"/>
    </xf>
    <xf numFmtId="0" fontId="31" fillId="0" borderId="0" xfId="1" applyFont="1" applyProtection="1">
      <protection locked="0"/>
    </xf>
    <xf numFmtId="0" fontId="30" fillId="0" borderId="0" xfId="1" applyFont="1" applyFill="1" applyAlignment="1" applyProtection="1">
      <alignment vertical="center"/>
      <protection locked="0"/>
    </xf>
    <xf numFmtId="0" fontId="31" fillId="0" borderId="18" xfId="1" applyFont="1" applyBorder="1" applyAlignment="1" applyProtection="1">
      <alignment vertical="center"/>
      <protection locked="0"/>
    </xf>
    <xf numFmtId="0" fontId="31" fillId="0" borderId="0" xfId="1" applyFont="1" applyFill="1" applyBorder="1" applyAlignment="1">
      <alignment vertical="center"/>
    </xf>
    <xf numFmtId="0" fontId="0" fillId="0" borderId="0" xfId="0" applyAlignment="1">
      <alignment vertical="center"/>
    </xf>
    <xf numFmtId="4" fontId="31" fillId="0" borderId="0" xfId="1" applyNumberFormat="1" applyFont="1" applyFill="1" applyBorder="1" applyAlignment="1">
      <alignment vertical="center"/>
    </xf>
    <xf numFmtId="3" fontId="31" fillId="0" borderId="25" xfId="1" applyNumberFormat="1" applyFont="1" applyBorder="1" applyAlignment="1" applyProtection="1">
      <alignment vertical="center"/>
      <protection locked="0"/>
    </xf>
    <xf numFmtId="3" fontId="31" fillId="0" borderId="40" xfId="1" applyNumberFormat="1" applyFont="1" applyBorder="1" applyAlignment="1" applyProtection="1">
      <alignment vertical="center"/>
      <protection locked="0"/>
    </xf>
    <xf numFmtId="3" fontId="31" fillId="0" borderId="0" xfId="1" applyNumberFormat="1" applyFont="1" applyBorder="1" applyAlignment="1" applyProtection="1">
      <alignment vertical="center"/>
      <protection hidden="1"/>
    </xf>
    <xf numFmtId="3" fontId="31" fillId="0" borderId="45" xfId="1" applyNumberFormat="1" applyFont="1" applyBorder="1" applyAlignment="1" applyProtection="1">
      <alignment vertical="center"/>
      <protection locked="0"/>
    </xf>
    <xf numFmtId="3" fontId="31" fillId="0" borderId="22" xfId="1" applyNumberFormat="1" applyFont="1" applyBorder="1" applyAlignment="1" applyProtection="1">
      <alignment vertical="center"/>
      <protection hidden="1"/>
    </xf>
    <xf numFmtId="4" fontId="37" fillId="0" borderId="0" xfId="1" applyNumberFormat="1" applyFont="1" applyFill="1" applyBorder="1" applyAlignment="1" applyProtection="1">
      <alignment horizontal="center" vertical="center" wrapText="1"/>
      <protection locked="0"/>
    </xf>
    <xf numFmtId="0" fontId="31" fillId="0" borderId="0" xfId="1" applyFont="1" applyFill="1" applyBorder="1" applyAlignment="1">
      <alignment vertical="center" wrapText="1"/>
    </xf>
    <xf numFmtId="4" fontId="37" fillId="0" borderId="0" xfId="1" applyNumberFormat="1" applyFont="1" applyFill="1" applyBorder="1" applyAlignment="1">
      <alignment horizontal="center" vertical="center" wrapText="1"/>
    </xf>
    <xf numFmtId="4" fontId="37" fillId="0" borderId="0" xfId="1" applyNumberFormat="1" applyFont="1" applyFill="1" applyBorder="1" applyAlignment="1">
      <alignment horizontal="justify" vertical="center" wrapText="1"/>
    </xf>
    <xf numFmtId="3" fontId="31" fillId="0" borderId="22" xfId="1" applyNumberFormat="1" applyFont="1" applyBorder="1" applyAlignment="1" applyProtection="1">
      <alignment vertical="center"/>
      <protection locked="0"/>
    </xf>
    <xf numFmtId="0" fontId="31" fillId="0" borderId="45" xfId="1" applyFont="1" applyBorder="1" applyAlignment="1" applyProtection="1">
      <alignment vertical="center" wrapText="1"/>
      <protection locked="0"/>
    </xf>
    <xf numFmtId="0" fontId="32" fillId="0" borderId="0" xfId="1" applyFont="1" applyBorder="1" applyAlignment="1" applyProtection="1">
      <alignment horizontal="left" vertical="center"/>
      <protection locked="0"/>
    </xf>
    <xf numFmtId="3" fontId="31" fillId="8" borderId="7" xfId="1" applyNumberFormat="1" applyFont="1" applyFill="1" applyBorder="1" applyAlignment="1">
      <alignment horizontal="right" vertical="center"/>
    </xf>
    <xf numFmtId="0" fontId="53" fillId="0" borderId="20" xfId="0" applyFont="1" applyBorder="1" applyAlignment="1">
      <alignment vertical="center"/>
    </xf>
    <xf numFmtId="0" fontId="43" fillId="0" borderId="20" xfId="0" applyFont="1" applyBorder="1" applyAlignment="1">
      <alignment horizontal="center" vertical="center"/>
    </xf>
    <xf numFmtId="0" fontId="53" fillId="0" borderId="20" xfId="0" applyFont="1" applyBorder="1" applyAlignment="1">
      <alignment horizontal="center" vertical="center"/>
    </xf>
    <xf numFmtId="0" fontId="54" fillId="8" borderId="20" xfId="0" applyFont="1" applyFill="1" applyBorder="1" applyAlignment="1">
      <alignment vertical="center"/>
    </xf>
    <xf numFmtId="49" fontId="46" fillId="8" borderId="20" xfId="0" applyNumberFormat="1" applyFont="1" applyFill="1" applyBorder="1" applyAlignment="1">
      <alignment horizontal="right" vertical="center"/>
    </xf>
    <xf numFmtId="0" fontId="46" fillId="8" borderId="20" xfId="0" applyFont="1" applyFill="1" applyBorder="1" applyAlignment="1">
      <alignment horizontal="right" vertical="center"/>
    </xf>
    <xf numFmtId="3" fontId="53" fillId="0" borderId="2" xfId="0" applyNumberFormat="1" applyFont="1" applyBorder="1" applyAlignment="1">
      <alignment vertical="center"/>
    </xf>
    <xf numFmtId="3" fontId="43" fillId="0" borderId="2" xfId="0" applyNumberFormat="1" applyFont="1" applyBorder="1" applyAlignment="1">
      <alignment horizontal="right" vertical="center"/>
    </xf>
    <xf numFmtId="3" fontId="53" fillId="0" borderId="139" xfId="0" applyNumberFormat="1" applyFont="1" applyBorder="1" applyAlignment="1">
      <alignment vertical="center"/>
    </xf>
    <xf numFmtId="3" fontId="43" fillId="0" borderId="139" xfId="0" applyNumberFormat="1" applyFont="1" applyBorder="1" applyAlignment="1">
      <alignment horizontal="right" vertical="center"/>
    </xf>
    <xf numFmtId="3" fontId="54" fillId="8" borderId="20" xfId="0" applyNumberFormat="1" applyFont="1" applyFill="1" applyBorder="1" applyAlignment="1">
      <alignment vertical="center"/>
    </xf>
    <xf numFmtId="3" fontId="43" fillId="8" borderId="20" xfId="0" applyNumberFormat="1" applyFont="1" applyFill="1" applyBorder="1" applyAlignment="1">
      <alignment horizontal="right" vertical="center"/>
    </xf>
    <xf numFmtId="3" fontId="54" fillId="0" borderId="11" xfId="0" applyNumberFormat="1" applyFont="1" applyBorder="1" applyAlignment="1">
      <alignment vertical="center"/>
    </xf>
    <xf numFmtId="3" fontId="43" fillId="0" borderId="11" xfId="0" applyNumberFormat="1" applyFont="1" applyBorder="1" applyAlignment="1">
      <alignment horizontal="right" vertical="center"/>
    </xf>
    <xf numFmtId="3" fontId="54" fillId="0" borderId="41" xfId="0" applyNumberFormat="1" applyFont="1" applyBorder="1" applyAlignment="1">
      <alignment vertical="center"/>
    </xf>
    <xf numFmtId="3" fontId="43" fillId="0" borderId="41" xfId="0" applyNumberFormat="1" applyFont="1" applyBorder="1" applyAlignment="1">
      <alignment horizontal="right" vertical="center"/>
    </xf>
    <xf numFmtId="0" fontId="31" fillId="0" borderId="0" xfId="1" applyFont="1" applyFill="1" applyBorder="1" applyAlignment="1">
      <alignment horizontal="justify" vertical="center" wrapText="1"/>
    </xf>
    <xf numFmtId="3" fontId="31" fillId="0" borderId="6" xfId="1" applyNumberFormat="1" applyFont="1" applyFill="1" applyBorder="1" applyAlignment="1" applyProtection="1">
      <alignment horizontal="right" vertical="center" wrapText="1"/>
      <protection locked="0"/>
    </xf>
    <xf numFmtId="0" fontId="2" fillId="0" borderId="0" xfId="6"/>
    <xf numFmtId="0" fontId="14" fillId="0" borderId="13" xfId="6" applyFont="1" applyBorder="1" applyAlignment="1">
      <alignment horizontal="center" vertical="center"/>
    </xf>
    <xf numFmtId="0" fontId="14" fillId="0" borderId="7" xfId="6" applyFont="1" applyBorder="1" applyAlignment="1">
      <alignment horizontal="center" vertical="center"/>
    </xf>
    <xf numFmtId="0" fontId="14" fillId="0" borderId="15" xfId="6" applyFont="1" applyBorder="1" applyAlignment="1">
      <alignment horizontal="center" vertical="center" wrapText="1" shrinkToFit="1"/>
    </xf>
    <xf numFmtId="0" fontId="14" fillId="0" borderId="16" xfId="6" applyFont="1" applyBorder="1" applyAlignment="1">
      <alignment horizontal="center" vertical="center" wrapText="1" shrinkToFit="1"/>
    </xf>
    <xf numFmtId="0" fontId="14" fillId="0" borderId="1" xfId="6" applyFont="1" applyFill="1" applyBorder="1" applyAlignment="1">
      <alignment horizontal="center" vertical="center" wrapText="1" shrinkToFit="1"/>
    </xf>
    <xf numFmtId="0" fontId="14" fillId="0" borderId="21" xfId="6" applyFont="1" applyFill="1" applyBorder="1" applyAlignment="1">
      <alignment horizontal="center" vertical="center" wrapText="1" shrinkToFit="1"/>
    </xf>
    <xf numFmtId="0" fontId="14" fillId="0" borderId="16" xfId="6" applyFont="1" applyFill="1" applyBorder="1" applyAlignment="1">
      <alignment horizontal="center" vertical="center" wrapText="1" shrinkToFit="1"/>
    </xf>
    <xf numFmtId="3" fontId="57" fillId="0" borderId="121" xfId="4" applyNumberFormat="1" applyFont="1" applyBorder="1" applyAlignment="1" applyProtection="1">
      <alignment horizontal="right" vertical="center"/>
      <protection locked="0"/>
    </xf>
    <xf numFmtId="3" fontId="12" fillId="0" borderId="12" xfId="4" applyNumberFormat="1" applyFont="1" applyBorder="1" applyAlignment="1" applyProtection="1">
      <alignment horizontal="right" vertical="center"/>
      <protection locked="0"/>
    </xf>
    <xf numFmtId="3" fontId="12" fillId="0" borderId="24" xfId="4" applyNumberFormat="1" applyFont="1" applyBorder="1" applyAlignment="1" applyProtection="1">
      <alignment horizontal="right" vertical="center"/>
      <protection locked="0"/>
    </xf>
    <xf numFmtId="3" fontId="57" fillId="0" borderId="45" xfId="4" applyNumberFormat="1" applyFont="1" applyBorder="1" applyAlignment="1" applyProtection="1">
      <alignment horizontal="left" vertical="center"/>
      <protection locked="0"/>
    </xf>
    <xf numFmtId="3" fontId="31" fillId="0" borderId="51" xfId="1" applyNumberFormat="1" applyFont="1" applyFill="1" applyBorder="1" applyAlignment="1" applyProtection="1">
      <alignment vertical="center" wrapText="1"/>
      <protection locked="0"/>
    </xf>
    <xf numFmtId="3" fontId="31" fillId="0" borderId="6" xfId="1" applyNumberFormat="1" applyFont="1" applyFill="1" applyBorder="1" applyAlignment="1" applyProtection="1">
      <alignment horizontal="right" wrapText="1"/>
      <protection locked="0"/>
    </xf>
    <xf numFmtId="3" fontId="53" fillId="0" borderId="11" xfId="0" applyNumberFormat="1" applyFont="1" applyBorder="1" applyAlignment="1">
      <alignment vertical="center"/>
    </xf>
    <xf numFmtId="3" fontId="53" fillId="0" borderId="3" xfId="0" applyNumberFormat="1" applyFont="1" applyBorder="1" applyAlignment="1">
      <alignment vertical="center"/>
    </xf>
    <xf numFmtId="3" fontId="43" fillId="0" borderId="3" xfId="0" applyNumberFormat="1" applyFont="1" applyBorder="1" applyAlignment="1">
      <alignment horizontal="right" vertical="center"/>
    </xf>
    <xf numFmtId="3" fontId="46" fillId="8" borderId="20" xfId="0" applyNumberFormat="1" applyFont="1" applyFill="1" applyBorder="1" applyAlignment="1">
      <alignment horizontal="right" vertical="center"/>
    </xf>
    <xf numFmtId="3" fontId="46" fillId="0" borderId="11" xfId="0" applyNumberFormat="1" applyFont="1" applyBorder="1" applyAlignment="1">
      <alignment horizontal="right" vertical="center"/>
    </xf>
    <xf numFmtId="3" fontId="46" fillId="0" borderId="41" xfId="0" applyNumberFormat="1" applyFont="1" applyBorder="1" applyAlignment="1">
      <alignment horizontal="right" vertical="center"/>
    </xf>
    <xf numFmtId="3" fontId="39" fillId="0" borderId="0" xfId="1" applyNumberFormat="1" applyFont="1" applyAlignment="1" applyProtection="1">
      <alignment vertical="center" wrapText="1"/>
      <protection locked="0"/>
    </xf>
    <xf numFmtId="3" fontId="31" fillId="0" borderId="29" xfId="1" applyNumberFormat="1" applyFont="1" applyBorder="1" applyAlignment="1" applyProtection="1">
      <alignment vertical="center"/>
      <protection locked="0"/>
    </xf>
    <xf numFmtId="3" fontId="31" fillId="0" borderId="0" xfId="1" applyNumberFormat="1" applyFont="1" applyProtection="1">
      <protection locked="0"/>
    </xf>
    <xf numFmtId="3" fontId="31" fillId="0" borderId="0" xfId="1" applyNumberFormat="1" applyFont="1"/>
    <xf numFmtId="3" fontId="31" fillId="0" borderId="0" xfId="1" applyNumberFormat="1" applyFont="1" applyAlignment="1" applyProtection="1">
      <alignment vertical="center"/>
      <protection locked="0"/>
    </xf>
    <xf numFmtId="3" fontId="31" fillId="0" borderId="0" xfId="1" applyNumberFormat="1" applyFont="1" applyFill="1" applyBorder="1" applyAlignment="1">
      <alignment horizontal="right" vertical="center"/>
    </xf>
    <xf numFmtId="0" fontId="32" fillId="4" borderId="0" xfId="1" applyFont="1" applyFill="1" applyBorder="1" applyAlignment="1" applyProtection="1">
      <alignment horizontal="center" vertical="center" wrapText="1"/>
      <protection locked="0"/>
    </xf>
    <xf numFmtId="49" fontId="58" fillId="0" borderId="0" xfId="1" applyNumberFormat="1" applyFont="1" applyBorder="1" applyAlignment="1" applyProtection="1">
      <alignment vertical="center" wrapText="1"/>
      <protection locked="0"/>
    </xf>
    <xf numFmtId="49" fontId="31" fillId="0" borderId="24" xfId="1" applyNumberFormat="1" applyFont="1" applyBorder="1" applyAlignment="1" applyProtection="1">
      <alignment vertical="center" wrapText="1"/>
      <protection locked="0"/>
    </xf>
    <xf numFmtId="49" fontId="31" fillId="0" borderId="47" xfId="1" applyNumberFormat="1" applyFont="1" applyBorder="1" applyAlignment="1" applyProtection="1">
      <alignment vertical="center" wrapText="1"/>
      <protection locked="0"/>
    </xf>
    <xf numFmtId="3" fontId="31" fillId="0" borderId="7" xfId="1" applyNumberFormat="1" applyFont="1" applyBorder="1" applyAlignment="1" applyProtection="1">
      <alignment horizontal="right" vertical="center"/>
      <protection locked="0"/>
    </xf>
    <xf numFmtId="3" fontId="31" fillId="0" borderId="55" xfId="1" applyNumberFormat="1" applyFont="1" applyBorder="1" applyAlignment="1" applyProtection="1">
      <alignment horizontal="right" vertical="center"/>
      <protection locked="0"/>
    </xf>
    <xf numFmtId="3" fontId="31" fillId="0" borderId="7" xfId="1" applyNumberFormat="1" applyFont="1" applyFill="1" applyBorder="1" applyAlignment="1" applyProtection="1">
      <alignment horizontal="right" vertical="center"/>
      <protection locked="0"/>
    </xf>
    <xf numFmtId="3" fontId="32" fillId="8" borderId="6" xfId="1" applyNumberFormat="1" applyFont="1" applyFill="1" applyBorder="1" applyAlignment="1" applyProtection="1">
      <alignment horizontal="right" vertical="center" wrapText="1"/>
      <protection locked="0"/>
    </xf>
    <xf numFmtId="3" fontId="31" fillId="0" borderId="27" xfId="1" applyNumberFormat="1" applyFont="1" applyFill="1" applyBorder="1" applyAlignment="1" applyProtection="1">
      <alignment horizontal="right" vertical="center"/>
      <protection hidden="1"/>
    </xf>
    <xf numFmtId="3" fontId="31" fillId="0" borderId="27" xfId="1" applyNumberFormat="1" applyFont="1" applyBorder="1" applyAlignment="1" applyProtection="1">
      <alignment horizontal="right" vertical="center"/>
      <protection locked="0"/>
    </xf>
    <xf numFmtId="3" fontId="31" fillId="0" borderId="40" xfId="1" applyNumberFormat="1" applyFont="1" applyBorder="1" applyAlignment="1" applyProtection="1">
      <alignment horizontal="right" vertical="center"/>
      <protection locked="0"/>
    </xf>
    <xf numFmtId="3" fontId="32" fillId="0" borderId="10" xfId="1" applyNumberFormat="1" applyFont="1" applyFill="1" applyBorder="1" applyAlignment="1" applyProtection="1">
      <alignment horizontal="right" vertical="center"/>
      <protection hidden="1"/>
    </xf>
    <xf numFmtId="3" fontId="32" fillId="0" borderId="6" xfId="1" applyNumberFormat="1" applyFont="1" applyFill="1" applyBorder="1" applyAlignment="1" applyProtection="1">
      <alignment horizontal="right" vertical="center" wrapText="1"/>
      <protection locked="0"/>
    </xf>
    <xf numFmtId="3" fontId="32" fillId="8" borderId="45" xfId="1" applyNumberFormat="1" applyFont="1" applyFill="1" applyBorder="1" applyAlignment="1">
      <alignment horizontal="right" vertical="center"/>
    </xf>
    <xf numFmtId="3" fontId="31" fillId="2" borderId="7" xfId="1" applyNumberFormat="1" applyFont="1" applyFill="1" applyBorder="1" applyAlignment="1">
      <alignment horizontal="right" vertical="center"/>
    </xf>
    <xf numFmtId="3" fontId="32" fillId="0" borderId="55" xfId="1" applyNumberFormat="1" applyFont="1" applyFill="1" applyBorder="1" applyAlignment="1">
      <alignment horizontal="right" vertical="center"/>
    </xf>
    <xf numFmtId="3" fontId="31" fillId="0" borderId="55" xfId="1" applyNumberFormat="1" applyFont="1" applyFill="1" applyBorder="1" applyAlignment="1">
      <alignment horizontal="right"/>
    </xf>
    <xf numFmtId="3" fontId="31" fillId="2" borderId="27" xfId="1" applyNumberFormat="1" applyFont="1" applyFill="1" applyBorder="1" applyAlignment="1">
      <alignment horizontal="right" vertical="center"/>
    </xf>
    <xf numFmtId="3" fontId="32" fillId="2" borderId="22" xfId="1" applyNumberFormat="1" applyFont="1" applyFill="1" applyBorder="1" applyAlignment="1">
      <alignment horizontal="right" vertical="center"/>
    </xf>
    <xf numFmtId="0" fontId="31" fillId="0" borderId="12" xfId="1" applyFont="1" applyFill="1" applyBorder="1" applyAlignment="1">
      <alignment horizontal="center" vertical="center"/>
    </xf>
    <xf numFmtId="3" fontId="31" fillId="8" borderId="26" xfId="1" applyNumberFormat="1" applyFont="1" applyFill="1" applyBorder="1" applyAlignment="1" applyProtection="1">
      <alignment horizontal="center" vertical="center"/>
      <protection locked="0"/>
    </xf>
    <xf numFmtId="3" fontId="31" fillId="8" borderId="35" xfId="1" applyNumberFormat="1" applyFont="1" applyFill="1" applyBorder="1" applyAlignment="1" applyProtection="1">
      <alignment vertical="center" wrapText="1"/>
      <protection locked="0"/>
    </xf>
    <xf numFmtId="3" fontId="31" fillId="8" borderId="7" xfId="1" applyNumberFormat="1" applyFont="1" applyFill="1" applyBorder="1" applyAlignment="1" applyProtection="1">
      <alignment horizontal="right" vertical="center"/>
      <protection hidden="1"/>
    </xf>
    <xf numFmtId="3" fontId="31" fillId="8" borderId="56" xfId="1" applyNumberFormat="1" applyFont="1" applyFill="1" applyBorder="1" applyAlignment="1" applyProtection="1">
      <alignment horizontal="right" vertical="center"/>
      <protection locked="0"/>
    </xf>
    <xf numFmtId="3" fontId="31" fillId="8" borderId="7" xfId="1" applyNumberFormat="1" applyFont="1" applyFill="1" applyBorder="1" applyAlignment="1" applyProtection="1">
      <alignment vertical="center" wrapText="1"/>
      <protection locked="0"/>
    </xf>
    <xf numFmtId="0" fontId="31" fillId="0" borderId="0" xfId="1" applyFont="1" applyFill="1" applyBorder="1" applyAlignment="1" applyProtection="1">
      <alignment horizontal="left" vertical="center"/>
      <protection locked="0"/>
    </xf>
    <xf numFmtId="3" fontId="31" fillId="0" borderId="0" xfId="1" applyNumberFormat="1" applyFont="1" applyFill="1" applyBorder="1" applyAlignment="1" applyProtection="1">
      <alignment horizontal="right" vertical="center"/>
      <protection locked="0"/>
    </xf>
    <xf numFmtId="3" fontId="31" fillId="0" borderId="0" xfId="1" applyNumberFormat="1" applyFont="1" applyFill="1" applyBorder="1" applyAlignment="1" applyProtection="1">
      <alignment horizontal="right" vertical="center" wrapText="1"/>
      <protection hidden="1"/>
    </xf>
    <xf numFmtId="0" fontId="31" fillId="0" borderId="0" xfId="1" applyFont="1" applyFill="1" applyBorder="1" applyAlignment="1" applyProtection="1">
      <alignment horizontal="center" vertical="center"/>
      <protection locked="0"/>
    </xf>
    <xf numFmtId="0" fontId="8" fillId="0" borderId="0" xfId="1" applyFont="1" applyAlignment="1" applyProtection="1">
      <alignment vertical="center"/>
      <protection locked="0"/>
    </xf>
    <xf numFmtId="0" fontId="8" fillId="0" borderId="0" xfId="1" applyFont="1" applyAlignment="1">
      <alignment vertical="center"/>
    </xf>
    <xf numFmtId="0" fontId="31" fillId="0" borderId="0" xfId="1" applyFont="1" applyAlignment="1">
      <alignment horizontal="center" vertical="center"/>
    </xf>
    <xf numFmtId="0" fontId="32" fillId="0" borderId="0" xfId="1" applyFont="1" applyAlignment="1">
      <alignment vertical="center"/>
    </xf>
    <xf numFmtId="3" fontId="31" fillId="0" borderId="7" xfId="1" applyNumberFormat="1" applyFont="1" applyFill="1" applyBorder="1" applyAlignment="1" applyProtection="1">
      <alignment horizontal="right" vertical="center" wrapText="1"/>
      <protection locked="0"/>
    </xf>
    <xf numFmtId="3" fontId="31" fillId="0" borderId="25" xfId="1" applyNumberFormat="1" applyFont="1" applyBorder="1" applyAlignment="1" applyProtection="1">
      <alignment horizontal="right" vertical="center" wrapText="1"/>
      <protection hidden="1"/>
    </xf>
    <xf numFmtId="0" fontId="0" fillId="0" borderId="0" xfId="0" applyAlignment="1">
      <alignment vertical="center"/>
    </xf>
    <xf numFmtId="0" fontId="28" fillId="0" borderId="0" xfId="0" applyFont="1" applyAlignment="1">
      <alignment vertical="center"/>
    </xf>
    <xf numFmtId="0" fontId="43" fillId="0" borderId="0" xfId="0" applyFont="1" applyAlignment="1">
      <alignment vertical="center"/>
    </xf>
    <xf numFmtId="0" fontId="8" fillId="0" borderId="0" xfId="4" applyFont="1" applyFill="1" applyAlignment="1" applyProtection="1">
      <alignment vertical="center"/>
      <protection locked="0"/>
    </xf>
    <xf numFmtId="3" fontId="31" fillId="0" borderId="7" xfId="1" applyNumberFormat="1" applyFont="1" applyBorder="1" applyAlignment="1" applyProtection="1">
      <alignment horizontal="right" vertical="center" wrapText="1"/>
      <protection locked="0"/>
    </xf>
    <xf numFmtId="3" fontId="31" fillId="8" borderId="7" xfId="1" applyNumberFormat="1" applyFont="1" applyFill="1" applyBorder="1" applyAlignment="1" applyProtection="1">
      <alignment horizontal="right" vertical="center" wrapText="1"/>
      <protection locked="0"/>
    </xf>
    <xf numFmtId="3" fontId="31" fillId="8" borderId="25" xfId="1" applyNumberFormat="1" applyFont="1" applyFill="1" applyBorder="1" applyAlignment="1" applyProtection="1">
      <alignment horizontal="right" vertical="center" wrapText="1"/>
      <protection hidden="1"/>
    </xf>
    <xf numFmtId="3" fontId="31" fillId="8" borderId="16" xfId="1" applyNumberFormat="1" applyFont="1" applyFill="1" applyBorder="1" applyAlignment="1" applyProtection="1">
      <alignment horizontal="right" vertical="center"/>
      <protection locked="0"/>
    </xf>
    <xf numFmtId="3" fontId="31" fillId="8" borderId="1" xfId="1" applyNumberFormat="1" applyFont="1" applyFill="1" applyBorder="1" applyAlignment="1" applyProtection="1">
      <alignment horizontal="right" vertical="center" wrapText="1"/>
      <protection hidden="1"/>
    </xf>
    <xf numFmtId="0" fontId="31" fillId="0" borderId="13" xfId="1" applyFont="1" applyBorder="1" applyAlignment="1" applyProtection="1">
      <alignment horizontal="justify" vertical="center" wrapText="1"/>
      <protection locked="0"/>
    </xf>
    <xf numFmtId="0" fontId="9" fillId="0" borderId="0" xfId="4" applyFont="1" applyAlignment="1" applyProtection="1">
      <alignment vertical="center"/>
      <protection locked="0"/>
    </xf>
    <xf numFmtId="0" fontId="22" fillId="0" borderId="0" xfId="1" applyFont="1" applyAlignment="1" applyProtection="1">
      <alignment vertical="center"/>
      <protection locked="0"/>
    </xf>
    <xf numFmtId="0" fontId="14" fillId="0" borderId="0" xfId="4" applyFont="1" applyAlignment="1">
      <alignment vertical="center"/>
    </xf>
    <xf numFmtId="0" fontId="8" fillId="0" borderId="0" xfId="4" applyFont="1" applyAlignment="1">
      <alignment vertical="center"/>
    </xf>
    <xf numFmtId="0" fontId="8" fillId="0" borderId="0" xfId="4" applyFont="1" applyAlignment="1" applyProtection="1">
      <alignment vertical="center"/>
      <protection locked="0"/>
    </xf>
    <xf numFmtId="0" fontId="22" fillId="0" borderId="0" xfId="4" applyFont="1" applyAlignment="1" applyProtection="1">
      <alignment vertical="center"/>
      <protection locked="0"/>
    </xf>
    <xf numFmtId="0" fontId="8" fillId="0" borderId="0" xfId="4" applyFont="1" applyFill="1" applyAlignment="1" applyProtection="1">
      <alignment horizontal="right" vertical="center"/>
      <protection locked="0"/>
    </xf>
    <xf numFmtId="0" fontId="14" fillId="0" borderId="18" xfId="4" applyFont="1" applyBorder="1" applyAlignment="1">
      <alignment horizontal="center" vertical="center"/>
    </xf>
    <xf numFmtId="0" fontId="8" fillId="0" borderId="26" xfId="4" applyFont="1" applyBorder="1" applyAlignment="1">
      <alignment horizontal="center" vertical="center"/>
    </xf>
    <xf numFmtId="0" fontId="16" fillId="8" borderId="9" xfId="4" applyFont="1" applyFill="1" applyBorder="1" applyAlignment="1">
      <alignment horizontal="center" vertical="center"/>
    </xf>
    <xf numFmtId="0" fontId="10" fillId="0" borderId="0" xfId="4" applyFont="1" applyAlignment="1">
      <alignment vertical="center"/>
    </xf>
    <xf numFmtId="0" fontId="16" fillId="0" borderId="0" xfId="4" applyFont="1" applyFill="1" applyBorder="1" applyAlignment="1">
      <alignment horizontal="center" vertical="center"/>
    </xf>
    <xf numFmtId="0" fontId="24" fillId="0" borderId="0" xfId="1" applyFont="1" applyFill="1" applyBorder="1" applyAlignment="1" applyProtection="1">
      <alignment vertical="center"/>
      <protection locked="0"/>
    </xf>
    <xf numFmtId="0" fontId="24" fillId="0" borderId="0" xfId="4" applyFont="1" applyFill="1" applyBorder="1" applyAlignment="1">
      <alignment vertical="center"/>
    </xf>
    <xf numFmtId="0" fontId="24" fillId="0" borderId="0" xfId="4" applyFont="1" applyFill="1" applyAlignment="1">
      <alignment vertical="center"/>
    </xf>
    <xf numFmtId="0" fontId="10" fillId="0" borderId="0" xfId="4" applyFont="1" applyFill="1" applyAlignment="1">
      <alignment vertical="center"/>
    </xf>
    <xf numFmtId="3" fontId="31" fillId="3" borderId="7" xfId="1" applyNumberFormat="1" applyFont="1" applyFill="1" applyBorder="1" applyAlignment="1">
      <alignment horizontal="right" vertical="center"/>
    </xf>
    <xf numFmtId="3" fontId="31" fillId="0" borderId="7" xfId="1" applyNumberFormat="1" applyFont="1" applyFill="1" applyBorder="1" applyAlignment="1">
      <alignment horizontal="right" vertical="center"/>
    </xf>
    <xf numFmtId="3" fontId="31" fillId="0" borderId="25" xfId="1" applyNumberFormat="1" applyFont="1" applyFill="1" applyBorder="1" applyAlignment="1">
      <alignment horizontal="right" vertical="center"/>
    </xf>
    <xf numFmtId="3" fontId="31" fillId="8" borderId="10" xfId="1" applyNumberFormat="1" applyFont="1" applyFill="1" applyBorder="1" applyAlignment="1">
      <alignment horizontal="right" vertical="center"/>
    </xf>
    <xf numFmtId="3" fontId="31" fillId="8" borderId="9" xfId="1" applyNumberFormat="1" applyFont="1" applyFill="1" applyBorder="1" applyAlignment="1">
      <alignment horizontal="right" vertical="center"/>
    </xf>
    <xf numFmtId="3" fontId="14" fillId="0" borderId="18" xfId="4" applyNumberFormat="1" applyFont="1" applyBorder="1" applyAlignment="1">
      <alignment horizontal="right" vertical="center"/>
    </xf>
    <xf numFmtId="3" fontId="14" fillId="0" borderId="19" xfId="4" applyNumberFormat="1" applyFont="1" applyBorder="1" applyAlignment="1">
      <alignment horizontal="right" vertical="center"/>
    </xf>
    <xf numFmtId="3" fontId="31" fillId="0" borderId="19" xfId="1" applyNumberFormat="1" applyFont="1" applyFill="1" applyBorder="1" applyAlignment="1">
      <alignment horizontal="right" vertical="center"/>
    </xf>
    <xf numFmtId="3" fontId="31" fillId="0" borderId="45" xfId="1" applyNumberFormat="1" applyFont="1" applyFill="1" applyBorder="1" applyAlignment="1">
      <alignment horizontal="right" vertical="center"/>
    </xf>
    <xf numFmtId="3" fontId="14" fillId="0" borderId="0" xfId="4" applyNumberFormat="1" applyFont="1" applyAlignment="1">
      <alignment horizontal="right" vertical="center"/>
    </xf>
    <xf numFmtId="3" fontId="14" fillId="0" borderId="38" xfId="4" applyNumberFormat="1" applyFont="1" applyBorder="1" applyAlignment="1">
      <alignment horizontal="right" vertical="center"/>
    </xf>
    <xf numFmtId="3" fontId="14" fillId="0" borderId="6" xfId="4" applyNumberFormat="1" applyFont="1" applyBorder="1" applyAlignment="1">
      <alignment horizontal="right" vertical="center"/>
    </xf>
    <xf numFmtId="3" fontId="8" fillId="0" borderId="26" xfId="4" applyNumberFormat="1" applyFont="1" applyBorder="1" applyAlignment="1">
      <alignment horizontal="right" vertical="center"/>
    </xf>
    <xf numFmtId="3" fontId="8" fillId="0" borderId="7" xfId="4" applyNumberFormat="1" applyFont="1" applyBorder="1" applyAlignment="1">
      <alignment horizontal="right" vertical="center"/>
    </xf>
    <xf numFmtId="3" fontId="8" fillId="0" borderId="0" xfId="4" applyNumberFormat="1" applyFont="1" applyAlignment="1">
      <alignment horizontal="right" vertical="center"/>
    </xf>
    <xf numFmtId="3" fontId="24" fillId="8" borderId="29" xfId="1" applyNumberFormat="1" applyFont="1" applyFill="1" applyBorder="1" applyAlignment="1" applyProtection="1">
      <alignment horizontal="right" vertical="center"/>
      <protection locked="0"/>
    </xf>
    <xf numFmtId="3" fontId="24" fillId="0" borderId="0" xfId="4" applyNumberFormat="1" applyFont="1" applyAlignment="1">
      <alignment horizontal="right" vertical="center"/>
    </xf>
    <xf numFmtId="3" fontId="24" fillId="8" borderId="28" xfId="1" applyNumberFormat="1" applyFont="1" applyFill="1" applyBorder="1" applyAlignment="1" applyProtection="1">
      <alignment horizontal="left" vertical="center"/>
      <protection locked="0"/>
    </xf>
    <xf numFmtId="0" fontId="8" fillId="0" borderId="0" xfId="4" applyFont="1" applyFill="1" applyAlignment="1" applyProtection="1">
      <alignment horizontal="left" vertical="center" wrapText="1"/>
      <protection locked="0"/>
    </xf>
    <xf numFmtId="0" fontId="14" fillId="0" borderId="56" xfId="0" applyFont="1" applyFill="1" applyBorder="1" applyAlignment="1">
      <alignment horizontal="left" vertical="center"/>
    </xf>
    <xf numFmtId="0" fontId="46" fillId="0" borderId="26" xfId="0" applyFont="1" applyFill="1" applyBorder="1" applyAlignment="1">
      <alignment horizontal="center" vertical="center"/>
    </xf>
    <xf numFmtId="0" fontId="15" fillId="0" borderId="35" xfId="0" applyFont="1" applyFill="1" applyBorder="1" applyAlignment="1">
      <alignment horizontal="left" vertical="center"/>
    </xf>
    <xf numFmtId="0" fontId="15" fillId="0" borderId="134" xfId="0" applyFont="1" applyFill="1" applyBorder="1" applyAlignment="1">
      <alignment horizontal="left" vertical="center"/>
    </xf>
    <xf numFmtId="0" fontId="52" fillId="0" borderId="113" xfId="0" applyFont="1" applyFill="1" applyBorder="1" applyAlignment="1">
      <alignment horizontal="right" vertical="center"/>
    </xf>
    <xf numFmtId="0" fontId="14" fillId="0" borderId="51" xfId="0" applyFont="1" applyFill="1" applyBorder="1" applyAlignment="1">
      <alignment horizontal="left" vertical="center"/>
    </xf>
    <xf numFmtId="0" fontId="14" fillId="0" borderId="134" xfId="0" applyFont="1" applyFill="1" applyBorder="1" applyAlignment="1">
      <alignment horizontal="left" vertical="center"/>
    </xf>
    <xf numFmtId="0" fontId="0" fillId="0" borderId="0" xfId="0"/>
    <xf numFmtId="0" fontId="30" fillId="0" borderId="0" xfId="1" applyFont="1" applyAlignment="1" applyProtection="1">
      <alignment vertical="center"/>
      <protection locked="0"/>
    </xf>
    <xf numFmtId="0" fontId="31" fillId="0" borderId="0" xfId="1" applyFont="1" applyAlignment="1" applyProtection="1">
      <alignment vertical="center"/>
      <protection locked="0"/>
    </xf>
    <xf numFmtId="0" fontId="32" fillId="0" borderId="0" xfId="1" applyFont="1" applyAlignment="1" applyProtection="1">
      <alignment vertical="center"/>
      <protection locked="0"/>
    </xf>
    <xf numFmtId="0" fontId="31" fillId="0" borderId="0" xfId="1" applyFont="1" applyAlignment="1" applyProtection="1">
      <alignment horizontal="center" vertical="center"/>
      <protection locked="0"/>
    </xf>
    <xf numFmtId="0" fontId="31" fillId="0" borderId="0" xfId="1" applyFont="1" applyAlignment="1">
      <alignment horizontal="center" vertical="center"/>
    </xf>
    <xf numFmtId="0" fontId="31" fillId="0" borderId="0" xfId="1" applyFont="1" applyBorder="1" applyAlignment="1" applyProtection="1">
      <alignment vertical="center" wrapText="1"/>
      <protection locked="0"/>
    </xf>
    <xf numFmtId="0" fontId="31" fillId="0" borderId="0" xfId="1" applyFont="1" applyBorder="1" applyAlignment="1" applyProtection="1">
      <alignment vertical="center"/>
      <protection locked="0"/>
    </xf>
    <xf numFmtId="0" fontId="31" fillId="0" borderId="21" xfId="1" applyFont="1" applyFill="1" applyBorder="1" applyAlignment="1" applyProtection="1">
      <alignment horizontal="center" vertical="center" wrapText="1"/>
      <protection locked="0"/>
    </xf>
    <xf numFmtId="3" fontId="31" fillId="0" borderId="6" xfId="1" applyNumberFormat="1" applyFont="1" applyFill="1" applyBorder="1" applyAlignment="1" applyProtection="1">
      <alignment vertical="center" wrapText="1"/>
      <protection locked="0"/>
    </xf>
    <xf numFmtId="3" fontId="31" fillId="0" borderId="12" xfId="1" applyNumberFormat="1" applyFont="1" applyFill="1" applyBorder="1" applyAlignment="1" applyProtection="1">
      <alignment vertical="center" wrapText="1"/>
      <protection locked="0"/>
    </xf>
    <xf numFmtId="3" fontId="31" fillId="0" borderId="7" xfId="1" applyNumberFormat="1" applyFont="1" applyFill="1" applyBorder="1" applyAlignment="1" applyProtection="1">
      <alignment vertical="center" wrapText="1"/>
      <protection locked="0"/>
    </xf>
    <xf numFmtId="3" fontId="31" fillId="0" borderId="13" xfId="1" applyNumberFormat="1" applyFont="1" applyFill="1" applyBorder="1" applyAlignment="1" applyProtection="1">
      <alignment vertical="center" wrapText="1"/>
      <protection locked="0"/>
    </xf>
    <xf numFmtId="0" fontId="32" fillId="0" borderId="0" xfId="1" applyFont="1" applyAlignment="1">
      <alignment vertical="center"/>
    </xf>
    <xf numFmtId="0" fontId="31" fillId="0" borderId="0" xfId="1" applyFont="1" applyFill="1" applyAlignment="1" applyProtection="1">
      <alignment vertical="center"/>
      <protection locked="0"/>
    </xf>
    <xf numFmtId="3" fontId="31" fillId="0" borderId="7" xfId="1" applyNumberFormat="1" applyFont="1" applyFill="1" applyBorder="1" applyAlignment="1" applyProtection="1">
      <alignment horizontal="right" vertical="center" wrapText="1"/>
      <protection locked="0"/>
    </xf>
    <xf numFmtId="0" fontId="31" fillId="0" borderId="0" xfId="1" applyFont="1" applyBorder="1" applyAlignment="1" applyProtection="1">
      <alignment horizontal="justify" vertical="center" wrapText="1"/>
      <protection locked="0"/>
    </xf>
    <xf numFmtId="0" fontId="31" fillId="0" borderId="0" xfId="1" applyFont="1" applyFill="1" applyAlignment="1" applyProtection="1">
      <alignment horizontal="left" vertical="center"/>
      <protection locked="0"/>
    </xf>
    <xf numFmtId="0" fontId="31" fillId="0" borderId="2" xfId="1" applyFont="1" applyBorder="1" applyAlignment="1" applyProtection="1">
      <alignment horizontal="center" vertical="center" wrapText="1"/>
      <protection locked="0"/>
    </xf>
    <xf numFmtId="0" fontId="31" fillId="0" borderId="0" xfId="1" applyFont="1" applyBorder="1" applyAlignment="1" applyProtection="1">
      <alignment horizontal="left" vertical="center" wrapText="1"/>
      <protection locked="0"/>
    </xf>
    <xf numFmtId="0" fontId="30" fillId="0" borderId="0" xfId="1" applyFont="1" applyBorder="1" applyAlignment="1" applyProtection="1">
      <alignment horizontal="justify" vertical="center"/>
      <protection locked="0"/>
    </xf>
    <xf numFmtId="0" fontId="31" fillId="0" borderId="0" xfId="1" applyFont="1" applyBorder="1" applyAlignment="1" applyProtection="1">
      <alignment horizontal="left" vertical="center"/>
      <protection locked="0"/>
    </xf>
    <xf numFmtId="0" fontId="31" fillId="0" borderId="0" xfId="1" applyFont="1" applyBorder="1" applyAlignment="1">
      <alignment vertical="center"/>
    </xf>
    <xf numFmtId="0" fontId="31" fillId="0" borderId="0" xfId="1" applyFont="1" applyBorder="1" applyAlignment="1">
      <alignment horizontal="left" vertical="center"/>
    </xf>
    <xf numFmtId="0" fontId="31" fillId="0" borderId="35" xfId="1" applyFont="1" applyFill="1" applyBorder="1" applyAlignment="1" applyProtection="1">
      <alignment horizontal="left" vertical="center"/>
      <protection locked="0"/>
    </xf>
    <xf numFmtId="0" fontId="31" fillId="0" borderId="36" xfId="1" applyFont="1" applyBorder="1" applyAlignment="1" applyProtection="1">
      <alignment horizontal="center" vertical="center" wrapText="1"/>
      <protection locked="0"/>
    </xf>
    <xf numFmtId="0" fontId="43" fillId="0" borderId="0" xfId="1" applyFont="1" applyAlignment="1" applyProtection="1">
      <alignment horizontal="left" vertical="center"/>
      <protection locked="0"/>
    </xf>
    <xf numFmtId="0" fontId="31" fillId="0" borderId="35" xfId="1" applyFont="1" applyBorder="1" applyAlignment="1" applyProtection="1">
      <alignment horizontal="center" vertical="center" wrapText="1"/>
      <protection locked="0"/>
    </xf>
    <xf numFmtId="3" fontId="31" fillId="0" borderId="27" xfId="1" applyNumberFormat="1" applyFont="1" applyFill="1" applyBorder="1" applyAlignment="1" applyProtection="1">
      <alignment vertical="center" wrapText="1"/>
      <protection locked="0"/>
    </xf>
    <xf numFmtId="0" fontId="31" fillId="0" borderId="11" xfId="1" applyFont="1" applyBorder="1" applyAlignment="1" applyProtection="1">
      <alignment horizontal="center" vertical="center" wrapText="1"/>
      <protection locked="0"/>
    </xf>
    <xf numFmtId="0" fontId="32" fillId="0" borderId="0" xfId="1" applyFont="1" applyBorder="1" applyAlignment="1" applyProtection="1">
      <alignment vertical="center"/>
      <protection locked="0"/>
    </xf>
    <xf numFmtId="0" fontId="32" fillId="0" borderId="8" xfId="1" applyFont="1" applyBorder="1" applyAlignment="1" applyProtection="1">
      <alignment horizontal="center" vertical="center" wrapText="1"/>
      <protection locked="0"/>
    </xf>
    <xf numFmtId="0" fontId="31" fillId="0" borderId="36" xfId="1" applyFont="1" applyFill="1" applyBorder="1" applyAlignment="1" applyProtection="1">
      <alignment vertical="center"/>
      <protection locked="0"/>
    </xf>
    <xf numFmtId="3" fontId="31" fillId="0" borderId="5" xfId="1" applyNumberFormat="1" applyFont="1" applyFill="1" applyBorder="1" applyAlignment="1" applyProtection="1">
      <alignment vertical="center" wrapText="1"/>
      <protection locked="0"/>
    </xf>
    <xf numFmtId="3" fontId="31" fillId="0" borderId="40" xfId="1" applyNumberFormat="1" applyFont="1" applyFill="1" applyBorder="1" applyAlignment="1" applyProtection="1">
      <alignment vertical="center" wrapText="1"/>
      <protection locked="0"/>
    </xf>
    <xf numFmtId="3" fontId="31" fillId="0" borderId="24" xfId="1" applyNumberFormat="1" applyFont="1" applyFill="1" applyBorder="1" applyAlignment="1" applyProtection="1">
      <alignment vertical="center" wrapText="1"/>
      <protection locked="0"/>
    </xf>
    <xf numFmtId="3" fontId="31" fillId="0" borderId="25" xfId="1" applyNumberFormat="1" applyFont="1" applyFill="1" applyBorder="1" applyAlignment="1" applyProtection="1">
      <alignment vertical="center" wrapText="1"/>
      <protection locked="0"/>
    </xf>
    <xf numFmtId="3" fontId="31" fillId="0" borderId="38" xfId="1" applyNumberFormat="1" applyFont="1" applyFill="1" applyBorder="1" applyAlignment="1" applyProtection="1">
      <alignment vertical="center" wrapText="1"/>
      <protection locked="0"/>
    </xf>
    <xf numFmtId="3" fontId="31" fillId="0" borderId="26" xfId="1" applyNumberFormat="1" applyFont="1" applyFill="1" applyBorder="1" applyAlignment="1" applyProtection="1">
      <alignment vertical="center" wrapText="1"/>
      <protection locked="0"/>
    </xf>
    <xf numFmtId="0" fontId="31" fillId="0" borderId="16" xfId="1" applyFont="1" applyFill="1" applyBorder="1" applyAlignment="1" applyProtection="1">
      <alignment horizontal="center" vertical="center" wrapText="1"/>
      <protection locked="0"/>
    </xf>
    <xf numFmtId="0" fontId="31" fillId="0" borderId="1" xfId="1" applyFont="1" applyFill="1" applyBorder="1" applyAlignment="1" applyProtection="1">
      <alignment horizontal="center" vertical="center" wrapText="1"/>
      <protection locked="0"/>
    </xf>
    <xf numFmtId="0" fontId="32" fillId="0" borderId="41" xfId="1" applyFont="1" applyBorder="1" applyAlignment="1" applyProtection="1">
      <alignment horizontal="center" vertical="center" wrapText="1"/>
      <protection locked="0"/>
    </xf>
    <xf numFmtId="0" fontId="31" fillId="0" borderId="14" xfId="1" applyFont="1" applyBorder="1" applyAlignment="1" applyProtection="1">
      <alignment horizontal="center" vertical="center" wrapText="1"/>
      <protection locked="0"/>
    </xf>
    <xf numFmtId="0" fontId="31" fillId="0" borderId="15" xfId="1" applyFont="1" applyFill="1" applyBorder="1" applyAlignment="1" applyProtection="1">
      <alignment horizontal="center" vertical="center" wrapText="1"/>
      <protection locked="0"/>
    </xf>
    <xf numFmtId="0" fontId="0" fillId="0" borderId="0" xfId="0" applyAlignment="1">
      <alignment vertical="center"/>
    </xf>
    <xf numFmtId="0" fontId="44" fillId="0" borderId="0" xfId="1" applyFont="1" applyAlignment="1" applyProtection="1">
      <alignment vertical="center"/>
      <protection locked="0"/>
    </xf>
    <xf numFmtId="0" fontId="0" fillId="0" borderId="24" xfId="0" applyFont="1" applyBorder="1" applyAlignment="1">
      <alignment vertical="center"/>
    </xf>
    <xf numFmtId="0" fontId="0" fillId="0" borderId="25" xfId="0" applyFont="1" applyBorder="1" applyAlignment="1">
      <alignment vertical="center"/>
    </xf>
    <xf numFmtId="0" fontId="28" fillId="0" borderId="0" xfId="0" applyFont="1" applyAlignment="1">
      <alignment vertical="center"/>
    </xf>
    <xf numFmtId="0" fontId="0" fillId="0" borderId="0" xfId="0" applyAlignment="1">
      <alignment horizontal="center" vertical="center"/>
    </xf>
    <xf numFmtId="0" fontId="43" fillId="0" borderId="0" xfId="0" applyFont="1" applyAlignment="1">
      <alignment vertical="center"/>
    </xf>
    <xf numFmtId="0" fontId="31" fillId="0" borderId="0" xfId="1" applyFont="1" applyBorder="1" applyAlignment="1" applyProtection="1">
      <alignment horizontal="center" vertical="center"/>
      <protection locked="0"/>
    </xf>
    <xf numFmtId="0" fontId="14" fillId="0" borderId="7" xfId="0" applyFont="1" applyBorder="1" applyAlignment="1">
      <alignment horizontal="center" vertical="center"/>
    </xf>
    <xf numFmtId="0" fontId="14" fillId="0" borderId="16" xfId="0" applyFont="1" applyBorder="1" applyAlignment="1">
      <alignment horizontal="center" vertical="center" wrapText="1" shrinkToFit="1"/>
    </xf>
    <xf numFmtId="0" fontId="0" fillId="0" borderId="0" xfId="0" applyFont="1" applyFill="1" applyBorder="1" applyAlignment="1">
      <alignment vertical="center"/>
    </xf>
    <xf numFmtId="0" fontId="43" fillId="0" borderId="0" xfId="0" applyFont="1" applyAlignment="1">
      <alignment horizontal="right" vertical="center"/>
    </xf>
    <xf numFmtId="0" fontId="0" fillId="0" borderId="0" xfId="0" applyFont="1" applyFill="1" applyAlignment="1">
      <alignment vertical="center"/>
    </xf>
    <xf numFmtId="0" fontId="52" fillId="8" borderId="113" xfId="0" applyFont="1" applyFill="1" applyBorder="1" applyAlignment="1">
      <alignment horizontal="right" vertical="center"/>
    </xf>
    <xf numFmtId="3" fontId="46" fillId="0" borderId="0" xfId="0" applyNumberFormat="1" applyFont="1" applyAlignment="1">
      <alignment horizontal="right" vertical="center"/>
    </xf>
    <xf numFmtId="3" fontId="31" fillId="3" borderId="7" xfId="1" applyNumberFormat="1" applyFont="1" applyFill="1" applyBorder="1" applyAlignment="1">
      <alignment horizontal="right" vertical="center"/>
    </xf>
    <xf numFmtId="3" fontId="31" fillId="3" borderId="25" xfId="1" applyNumberFormat="1" applyFont="1" applyFill="1" applyBorder="1" applyAlignment="1">
      <alignment horizontal="right" vertical="center"/>
    </xf>
    <xf numFmtId="3" fontId="31" fillId="0" borderId="7" xfId="1" applyNumberFormat="1" applyFont="1" applyFill="1" applyBorder="1" applyAlignment="1">
      <alignment horizontal="right" vertical="center"/>
    </xf>
    <xf numFmtId="3" fontId="31" fillId="0" borderId="13" xfId="1" applyNumberFormat="1" applyFont="1" applyFill="1" applyBorder="1" applyAlignment="1">
      <alignment horizontal="right" vertical="center"/>
    </xf>
    <xf numFmtId="3" fontId="31" fillId="0" borderId="27" xfId="1" applyNumberFormat="1" applyFont="1" applyFill="1" applyBorder="1" applyAlignment="1">
      <alignment horizontal="right" vertical="center"/>
    </xf>
    <xf numFmtId="3" fontId="31" fillId="0" borderId="6" xfId="1" applyNumberFormat="1" applyFont="1" applyFill="1" applyBorder="1" applyAlignment="1" applyProtection="1">
      <alignment horizontal="right" vertical="center" wrapText="1"/>
      <protection locked="0"/>
    </xf>
    <xf numFmtId="3" fontId="31" fillId="0" borderId="62" xfId="1" applyNumberFormat="1" applyFont="1" applyFill="1" applyBorder="1" applyAlignment="1" applyProtection="1">
      <alignment vertical="center" wrapText="1"/>
      <protection locked="0"/>
    </xf>
    <xf numFmtId="3" fontId="32" fillId="0" borderId="10" xfId="1" applyNumberFormat="1" applyFont="1" applyFill="1" applyBorder="1" applyAlignment="1" applyProtection="1">
      <alignment horizontal="right" vertical="center" wrapText="1"/>
      <protection locked="0"/>
    </xf>
    <xf numFmtId="3" fontId="32" fillId="0" borderId="9" xfId="1" applyNumberFormat="1" applyFont="1" applyFill="1" applyBorder="1" applyAlignment="1" applyProtection="1">
      <alignment horizontal="right" vertical="center" wrapText="1"/>
      <protection locked="0"/>
    </xf>
    <xf numFmtId="3" fontId="32" fillId="0" borderId="22" xfId="1" applyNumberFormat="1" applyFont="1" applyFill="1" applyBorder="1" applyAlignment="1" applyProtection="1">
      <alignment vertical="center" wrapText="1"/>
      <protection locked="0"/>
    </xf>
    <xf numFmtId="3" fontId="31" fillId="0" borderId="39" xfId="1" applyNumberFormat="1" applyFont="1" applyFill="1" applyBorder="1" applyAlignment="1" applyProtection="1">
      <alignment vertical="center" wrapText="1"/>
      <protection locked="0"/>
    </xf>
    <xf numFmtId="3" fontId="32" fillId="0" borderId="22" xfId="1" applyNumberFormat="1" applyFont="1" applyFill="1" applyBorder="1" applyAlignment="1" applyProtection="1">
      <alignment horizontal="right" vertical="center" wrapText="1"/>
      <protection locked="0"/>
    </xf>
    <xf numFmtId="0" fontId="28" fillId="0" borderId="22" xfId="0" applyFont="1" applyBorder="1" applyAlignment="1">
      <alignment horizontal="right" vertical="center"/>
    </xf>
    <xf numFmtId="3" fontId="31" fillId="0" borderId="38" xfId="1" applyNumberFormat="1" applyFont="1" applyFill="1" applyBorder="1" applyAlignment="1" applyProtection="1">
      <alignment horizontal="right" vertical="center" wrapText="1"/>
      <protection locked="0"/>
    </xf>
    <xf numFmtId="3" fontId="31" fillId="0" borderId="12" xfId="1" applyNumberFormat="1" applyFont="1" applyFill="1" applyBorder="1" applyAlignment="1" applyProtection="1">
      <alignment horizontal="right" vertical="center" wrapText="1"/>
      <protection locked="0"/>
    </xf>
    <xf numFmtId="3" fontId="31" fillId="0" borderId="6" xfId="1" applyNumberFormat="1" applyFont="1" applyFill="1" applyBorder="1" applyAlignment="1" applyProtection="1">
      <alignment horizontal="left" vertical="center" wrapText="1"/>
      <protection locked="0"/>
    </xf>
    <xf numFmtId="3" fontId="31" fillId="0" borderId="24" xfId="1" applyNumberFormat="1" applyFont="1" applyFill="1" applyBorder="1" applyAlignment="1" applyProtection="1">
      <alignment horizontal="left" vertical="center" wrapText="1"/>
      <protection locked="0"/>
    </xf>
    <xf numFmtId="3" fontId="31" fillId="0" borderId="38" xfId="1" applyNumberFormat="1" applyFont="1" applyFill="1" applyBorder="1" applyAlignment="1" applyProtection="1">
      <alignment horizontal="left" vertical="center" wrapText="1"/>
      <protection locked="0"/>
    </xf>
    <xf numFmtId="3" fontId="0" fillId="0" borderId="42" xfId="0" applyNumberFormat="1" applyFont="1" applyBorder="1" applyAlignment="1">
      <alignment vertical="center"/>
    </xf>
    <xf numFmtId="3" fontId="31" fillId="0" borderId="26" xfId="1" applyNumberFormat="1" applyFont="1" applyFill="1" applyBorder="1" applyAlignment="1" applyProtection="1">
      <alignment horizontal="right" vertical="center" wrapText="1"/>
      <protection locked="0"/>
    </xf>
    <xf numFmtId="3" fontId="31" fillId="0" borderId="13" xfId="1" applyNumberFormat="1" applyFont="1" applyFill="1" applyBorder="1" applyAlignment="1" applyProtection="1">
      <alignment horizontal="right" vertical="center" wrapText="1"/>
      <protection locked="0"/>
    </xf>
    <xf numFmtId="3" fontId="31" fillId="0" borderId="7" xfId="1" applyNumberFormat="1" applyFont="1" applyFill="1" applyBorder="1" applyAlignment="1" applyProtection="1">
      <alignment horizontal="left" vertical="center" wrapText="1"/>
      <protection locked="0"/>
    </xf>
    <xf numFmtId="3" fontId="31" fillId="0" borderId="25" xfId="1" applyNumberFormat="1" applyFont="1" applyFill="1" applyBorder="1" applyAlignment="1" applyProtection="1">
      <alignment horizontal="left" vertical="center" wrapText="1"/>
      <protection locked="0"/>
    </xf>
    <xf numFmtId="3" fontId="31" fillId="0" borderId="26" xfId="1" applyNumberFormat="1" applyFont="1" applyFill="1" applyBorder="1" applyAlignment="1" applyProtection="1">
      <alignment horizontal="left" vertical="center" wrapText="1"/>
      <protection locked="0"/>
    </xf>
    <xf numFmtId="3" fontId="0" fillId="0" borderId="4" xfId="0" applyNumberFormat="1" applyFont="1" applyBorder="1" applyAlignment="1">
      <alignment vertical="center"/>
    </xf>
    <xf numFmtId="3" fontId="32" fillId="0" borderId="32" xfId="1" applyNumberFormat="1" applyFont="1" applyFill="1" applyBorder="1" applyAlignment="1" applyProtection="1">
      <alignment horizontal="right" vertical="center" wrapText="1"/>
      <protection locked="0"/>
    </xf>
    <xf numFmtId="3" fontId="0" fillId="0" borderId="9" xfId="0" applyNumberFormat="1" applyFont="1" applyBorder="1" applyAlignment="1">
      <alignment horizontal="right" vertical="center"/>
    </xf>
    <xf numFmtId="3" fontId="0" fillId="0" borderId="22" xfId="0" applyNumberFormat="1" applyFont="1" applyBorder="1" applyAlignment="1">
      <alignment horizontal="right" vertical="center"/>
    </xf>
    <xf numFmtId="3" fontId="28" fillId="0" borderId="9" xfId="0" applyNumberFormat="1" applyFont="1" applyBorder="1" applyAlignment="1">
      <alignment horizontal="right" vertical="center"/>
    </xf>
    <xf numFmtId="3" fontId="28" fillId="0" borderId="22" xfId="0" applyNumberFormat="1" applyFont="1" applyBorder="1" applyAlignment="1">
      <alignment horizontal="right" vertical="center"/>
    </xf>
    <xf numFmtId="3" fontId="28" fillId="0" borderId="8" xfId="0" applyNumberFormat="1" applyFont="1" applyBorder="1" applyAlignment="1">
      <alignment horizontal="right" vertical="center"/>
    </xf>
    <xf numFmtId="3" fontId="0" fillId="0" borderId="0" xfId="0" applyNumberFormat="1" applyAlignment="1">
      <alignment vertical="center"/>
    </xf>
    <xf numFmtId="3" fontId="43" fillId="0" borderId="0" xfId="1" applyNumberFormat="1" applyFont="1" applyAlignment="1" applyProtection="1">
      <alignment horizontal="left" vertical="center"/>
      <protection locked="0"/>
    </xf>
    <xf numFmtId="3" fontId="31" fillId="0" borderId="0" xfId="1" applyNumberFormat="1" applyFont="1" applyAlignment="1" applyProtection="1">
      <alignment vertical="center"/>
      <protection locked="0"/>
    </xf>
    <xf numFmtId="3" fontId="43" fillId="0" borderId="0" xfId="1" applyNumberFormat="1" applyFont="1" applyAlignment="1" applyProtection="1">
      <alignment horizontal="right" vertical="center"/>
      <protection locked="0"/>
    </xf>
    <xf numFmtId="3" fontId="31" fillId="0" borderId="0" xfId="1" applyNumberFormat="1" applyFont="1" applyBorder="1" applyAlignment="1">
      <alignment vertical="center"/>
    </xf>
    <xf numFmtId="3" fontId="31" fillId="0" borderId="21" xfId="1" applyNumberFormat="1" applyFont="1" applyFill="1" applyBorder="1" applyAlignment="1" applyProtection="1">
      <alignment horizontal="center" vertical="center" wrapText="1"/>
      <protection locked="0"/>
    </xf>
    <xf numFmtId="3" fontId="31" fillId="0" borderId="16" xfId="1" applyNumberFormat="1" applyFont="1" applyFill="1" applyBorder="1" applyAlignment="1" applyProtection="1">
      <alignment horizontal="center" vertical="center" wrapText="1"/>
      <protection locked="0"/>
    </xf>
    <xf numFmtId="3" fontId="31" fillId="0" borderId="1" xfId="1" applyNumberFormat="1" applyFont="1" applyFill="1" applyBorder="1" applyAlignment="1" applyProtection="1">
      <alignment horizontal="center" vertical="center" wrapText="1"/>
      <protection locked="0"/>
    </xf>
    <xf numFmtId="3" fontId="31" fillId="0" borderId="15" xfId="1" applyNumberFormat="1" applyFont="1" applyFill="1" applyBorder="1" applyAlignment="1" applyProtection="1">
      <alignment horizontal="center" vertical="center" wrapText="1"/>
      <protection locked="0"/>
    </xf>
    <xf numFmtId="3" fontId="31" fillId="0" borderId="16" xfId="1" applyNumberFormat="1" applyFont="1" applyBorder="1" applyAlignment="1">
      <alignment horizontal="center" vertical="center"/>
    </xf>
    <xf numFmtId="3" fontId="0" fillId="0" borderId="0" xfId="0" applyNumberFormat="1" applyAlignment="1">
      <alignment horizontal="center" vertical="center"/>
    </xf>
    <xf numFmtId="3" fontId="28" fillId="0" borderId="0" xfId="0" applyNumberFormat="1" applyFont="1" applyAlignment="1">
      <alignment vertical="center"/>
    </xf>
    <xf numFmtId="3" fontId="0" fillId="0" borderId="0" xfId="0" applyNumberFormat="1" applyFill="1" applyAlignment="1">
      <alignment vertical="center"/>
    </xf>
    <xf numFmtId="3" fontId="31" fillId="0" borderId="38" xfId="1" applyNumberFormat="1" applyFont="1" applyFill="1" applyBorder="1" applyAlignment="1" applyProtection="1">
      <alignment horizontal="right" vertical="center"/>
      <protection locked="0"/>
    </xf>
    <xf numFmtId="3" fontId="32" fillId="0" borderId="9" xfId="1" applyNumberFormat="1" applyFont="1" applyFill="1" applyBorder="1" applyAlignment="1" applyProtection="1">
      <alignment horizontal="right" vertical="center"/>
      <protection locked="0"/>
    </xf>
    <xf numFmtId="0" fontId="0" fillId="0" borderId="0" xfId="0" applyFill="1" applyAlignment="1">
      <alignment vertical="center"/>
    </xf>
    <xf numFmtId="3" fontId="43" fillId="0" borderId="24" xfId="0" applyNumberFormat="1" applyFont="1" applyFill="1" applyBorder="1" applyAlignment="1">
      <alignment horizontal="right" vertical="center"/>
    </xf>
    <xf numFmtId="3" fontId="46" fillId="0" borderId="22" xfId="0" applyNumberFormat="1" applyFont="1" applyFill="1" applyBorder="1" applyAlignment="1">
      <alignment horizontal="right" vertical="center"/>
    </xf>
    <xf numFmtId="9" fontId="31" fillId="3" borderId="13" xfId="1" applyNumberFormat="1" applyFont="1" applyFill="1" applyBorder="1" applyAlignment="1">
      <alignment horizontal="right" vertical="center"/>
    </xf>
    <xf numFmtId="9" fontId="31" fillId="0" borderId="13" xfId="1" applyNumberFormat="1" applyFont="1" applyFill="1" applyBorder="1" applyAlignment="1">
      <alignment horizontal="right" vertical="center"/>
    </xf>
    <xf numFmtId="9" fontId="31" fillId="0" borderId="39" xfId="1" applyNumberFormat="1" applyFont="1" applyFill="1" applyBorder="1" applyAlignment="1">
      <alignment horizontal="right" vertical="center"/>
    </xf>
    <xf numFmtId="3" fontId="31" fillId="3" borderId="4" xfId="1" applyNumberFormat="1" applyFont="1" applyFill="1" applyBorder="1" applyAlignment="1">
      <alignment horizontal="right" vertical="center"/>
    </xf>
    <xf numFmtId="3" fontId="32" fillId="8" borderId="89" xfId="1" applyNumberFormat="1" applyFont="1" applyFill="1" applyBorder="1" applyAlignment="1">
      <alignment horizontal="right" vertical="center"/>
    </xf>
    <xf numFmtId="3" fontId="32" fillId="8" borderId="74" xfId="1" applyNumberFormat="1" applyFont="1" applyFill="1" applyBorder="1" applyAlignment="1">
      <alignment horizontal="right" vertical="center"/>
    </xf>
    <xf numFmtId="9" fontId="32" fillId="8" borderId="77" xfId="1" applyNumberFormat="1" applyFont="1" applyFill="1" applyBorder="1" applyAlignment="1">
      <alignment horizontal="right" vertical="center"/>
    </xf>
    <xf numFmtId="3" fontId="32" fillId="8" borderId="77" xfId="1" applyNumberFormat="1" applyFont="1" applyFill="1" applyBorder="1" applyAlignment="1">
      <alignment horizontal="right" vertical="center"/>
    </xf>
    <xf numFmtId="3" fontId="32" fillId="8" borderId="75" xfId="1" applyNumberFormat="1" applyFont="1" applyFill="1" applyBorder="1" applyAlignment="1">
      <alignment horizontal="right" vertical="center"/>
    </xf>
    <xf numFmtId="3" fontId="32" fillId="8" borderId="26" xfId="1" applyNumberFormat="1" applyFont="1" applyFill="1" applyBorder="1" applyAlignment="1">
      <alignment horizontal="right" vertical="center"/>
    </xf>
    <xf numFmtId="3" fontId="32" fillId="8" borderId="7" xfId="1" applyNumberFormat="1" applyFont="1" applyFill="1" applyBorder="1" applyAlignment="1">
      <alignment horizontal="right" vertical="center"/>
    </xf>
    <xf numFmtId="9" fontId="32" fillId="8" borderId="13" xfId="1" applyNumberFormat="1" applyFont="1" applyFill="1" applyBorder="1" applyAlignment="1">
      <alignment horizontal="right" vertical="center"/>
    </xf>
    <xf numFmtId="3" fontId="32" fillId="8" borderId="13" xfId="1" applyNumberFormat="1" applyFont="1" applyFill="1" applyBorder="1" applyAlignment="1">
      <alignment horizontal="right" vertical="center"/>
    </xf>
    <xf numFmtId="3" fontId="32" fillId="8" borderId="25" xfId="1" applyNumberFormat="1" applyFont="1" applyFill="1" applyBorder="1" applyAlignment="1">
      <alignment horizontal="right" vertical="center"/>
    </xf>
    <xf numFmtId="3" fontId="32" fillId="8" borderId="9" xfId="1" applyNumberFormat="1" applyFont="1" applyFill="1" applyBorder="1" applyAlignment="1">
      <alignment horizontal="right" vertical="center"/>
    </xf>
    <xf numFmtId="3" fontId="32" fillId="8" borderId="10" xfId="1" applyNumberFormat="1" applyFont="1" applyFill="1" applyBorder="1" applyAlignment="1">
      <alignment horizontal="right" vertical="center"/>
    </xf>
    <xf numFmtId="9" fontId="32" fillId="8" borderId="32" xfId="1" applyNumberFormat="1" applyFont="1" applyFill="1" applyBorder="1" applyAlignment="1">
      <alignment horizontal="right" vertical="center"/>
    </xf>
    <xf numFmtId="3" fontId="32" fillId="8" borderId="32" xfId="1" applyNumberFormat="1" applyFont="1" applyFill="1" applyBorder="1" applyAlignment="1">
      <alignment horizontal="right" vertical="center"/>
    </xf>
    <xf numFmtId="3" fontId="32" fillId="8" borderId="22" xfId="1" applyNumberFormat="1" applyFont="1" applyFill="1" applyBorder="1" applyAlignment="1">
      <alignment horizontal="right" vertical="center"/>
    </xf>
    <xf numFmtId="9" fontId="31" fillId="3" borderId="7" xfId="1" applyNumberFormat="1" applyFont="1" applyFill="1" applyBorder="1" applyAlignment="1">
      <alignment horizontal="right" vertical="center"/>
    </xf>
    <xf numFmtId="3" fontId="31" fillId="8" borderId="40" xfId="1" applyNumberFormat="1" applyFont="1" applyFill="1" applyBorder="1" applyAlignment="1">
      <alignment horizontal="right" vertical="center"/>
    </xf>
    <xf numFmtId="0" fontId="43" fillId="3" borderId="0" xfId="0" applyFont="1" applyFill="1" applyAlignment="1">
      <alignment vertical="center"/>
    </xf>
    <xf numFmtId="0" fontId="0" fillId="0" borderId="0" xfId="0" applyFill="1" applyBorder="1" applyAlignment="1">
      <alignment vertical="center"/>
    </xf>
    <xf numFmtId="3" fontId="31" fillId="8" borderId="7" xfId="1" applyNumberFormat="1" applyFont="1" applyFill="1" applyBorder="1" applyAlignment="1" applyProtection="1">
      <alignment horizontal="right" vertical="center"/>
      <protection locked="0"/>
    </xf>
    <xf numFmtId="0" fontId="35" fillId="0" borderId="8" xfId="2" applyFont="1" applyBorder="1" applyAlignment="1">
      <alignment vertical="center" wrapText="1"/>
    </xf>
    <xf numFmtId="0" fontId="35" fillId="0" borderId="28" xfId="2" applyFont="1" applyBorder="1" applyAlignment="1">
      <alignment vertical="center" wrapText="1"/>
    </xf>
    <xf numFmtId="0" fontId="35" fillId="0" borderId="29" xfId="2" applyFont="1" applyBorder="1" applyAlignment="1">
      <alignment vertical="center" wrapText="1"/>
    </xf>
    <xf numFmtId="0" fontId="30" fillId="0" borderId="8" xfId="2" applyFont="1" applyFill="1" applyBorder="1" applyAlignment="1">
      <alignment horizontal="center" vertical="center" wrapText="1"/>
    </xf>
    <xf numFmtId="0" fontId="30" fillId="0" borderId="28" xfId="2" applyFont="1" applyFill="1" applyBorder="1" applyAlignment="1">
      <alignment horizontal="center" vertical="center" wrapText="1"/>
    </xf>
    <xf numFmtId="0" fontId="30" fillId="0" borderId="29" xfId="2" applyFont="1" applyFill="1" applyBorder="1" applyAlignment="1">
      <alignment horizontal="center" vertical="center" wrapText="1"/>
    </xf>
    <xf numFmtId="49" fontId="31" fillId="0" borderId="8" xfId="2" applyNumberFormat="1" applyFont="1" applyBorder="1" applyAlignment="1">
      <alignment horizontal="center" vertical="center" wrapText="1"/>
    </xf>
    <xf numFmtId="49" fontId="31" fillId="0" borderId="32" xfId="2" applyNumberFormat="1" applyFont="1" applyBorder="1" applyAlignment="1">
      <alignment horizontal="center" vertical="center" wrapText="1"/>
    </xf>
    <xf numFmtId="49" fontId="31" fillId="0" borderId="88" xfId="2" applyNumberFormat="1" applyFont="1" applyBorder="1" applyAlignment="1">
      <alignment horizontal="center" vertical="center" wrapText="1"/>
    </xf>
    <xf numFmtId="49" fontId="31" fillId="0" borderId="121" xfId="2" applyNumberFormat="1" applyFont="1" applyBorder="1" applyAlignment="1">
      <alignment horizontal="center" vertical="center" wrapText="1"/>
    </xf>
    <xf numFmtId="0" fontId="30" fillId="0" borderId="0" xfId="1" applyFont="1" applyAlignment="1" applyProtection="1">
      <alignment horizontal="left" vertical="center"/>
      <protection locked="0"/>
    </xf>
    <xf numFmtId="0" fontId="31" fillId="0" borderId="103" xfId="2" applyFont="1" applyBorder="1" applyAlignment="1">
      <alignment horizontal="center" vertical="center"/>
    </xf>
    <xf numFmtId="3" fontId="31" fillId="0" borderId="100" xfId="2" applyNumberFormat="1" applyFont="1" applyBorder="1" applyAlignment="1">
      <alignment horizontal="right" vertical="center"/>
    </xf>
    <xf numFmtId="3" fontId="31" fillId="0" borderId="104" xfId="2" applyNumberFormat="1" applyFont="1" applyBorder="1" applyAlignment="1">
      <alignment horizontal="right" vertical="center"/>
    </xf>
    <xf numFmtId="0" fontId="30" fillId="0" borderId="0" xfId="2" applyFont="1" applyBorder="1" applyAlignment="1">
      <alignment horizontal="left" vertical="center" wrapText="1"/>
    </xf>
    <xf numFmtId="0" fontId="31" fillId="0" borderId="103" xfId="2" applyFont="1" applyBorder="1" applyAlignment="1">
      <alignment horizontal="center" vertical="center" wrapText="1"/>
    </xf>
    <xf numFmtId="0" fontId="32" fillId="0" borderId="88" xfId="2" applyFont="1" applyBorder="1" applyAlignment="1">
      <alignment horizontal="center" vertical="center" wrapText="1"/>
    </xf>
    <xf numFmtId="0" fontId="32" fillId="0" borderId="78" xfId="2" applyFont="1" applyBorder="1" applyAlignment="1">
      <alignment horizontal="center" vertical="center" wrapText="1"/>
    </xf>
    <xf numFmtId="3" fontId="31" fillId="0" borderId="36" xfId="2" applyNumberFormat="1" applyFont="1" applyBorder="1" applyAlignment="1">
      <alignment horizontal="right" vertical="center"/>
    </xf>
    <xf numFmtId="3" fontId="31" fillId="0" borderId="55" xfId="2" applyNumberFormat="1" applyFont="1" applyBorder="1" applyAlignment="1">
      <alignment horizontal="right" vertical="center"/>
    </xf>
    <xf numFmtId="0" fontId="30" fillId="0" borderId="8" xfId="2" applyFont="1" applyBorder="1" applyAlignment="1">
      <alignment horizontal="center" vertical="center" wrapText="1"/>
    </xf>
    <xf numFmtId="0" fontId="30" fillId="0" borderId="28" xfId="2" applyFont="1" applyBorder="1" applyAlignment="1">
      <alignment horizontal="center" vertical="center" wrapText="1"/>
    </xf>
    <xf numFmtId="0" fontId="30" fillId="0" borderId="29" xfId="2" applyFont="1" applyBorder="1" applyAlignment="1">
      <alignment horizontal="center" vertical="center" wrapText="1"/>
    </xf>
    <xf numFmtId="0" fontId="32" fillId="0" borderId="8" xfId="2" applyFont="1" applyBorder="1" applyAlignment="1">
      <alignment horizontal="left" vertical="center" wrapText="1"/>
    </xf>
    <xf numFmtId="0" fontId="32" fillId="0" borderId="28" xfId="2" applyFont="1" applyBorder="1" applyAlignment="1">
      <alignment horizontal="left" vertical="center" wrapText="1"/>
    </xf>
    <xf numFmtId="0" fontId="32" fillId="0" borderId="29" xfId="2" applyFont="1" applyBorder="1" applyAlignment="1">
      <alignment horizontal="left" vertical="center" wrapText="1"/>
    </xf>
    <xf numFmtId="3" fontId="32" fillId="0" borderId="36" xfId="2" applyNumberFormat="1" applyFont="1" applyBorder="1" applyAlignment="1">
      <alignment horizontal="center" vertical="center" wrapText="1"/>
    </xf>
    <xf numFmtId="3" fontId="32" fillId="0" borderId="55" xfId="2" applyNumberFormat="1" applyFont="1" applyBorder="1" applyAlignment="1">
      <alignment horizontal="center" vertical="center" wrapText="1"/>
    </xf>
    <xf numFmtId="0" fontId="31" fillId="0" borderId="4" xfId="2" applyFont="1" applyBorder="1" applyAlignment="1">
      <alignment horizontal="center" vertical="center" wrapText="1"/>
    </xf>
    <xf numFmtId="0" fontId="31" fillId="0" borderId="106" xfId="2" applyFont="1" applyBorder="1" applyAlignment="1">
      <alignment horizontal="center" vertical="center" wrapText="1"/>
    </xf>
    <xf numFmtId="0" fontId="31" fillId="0" borderId="12" xfId="2" applyFont="1" applyBorder="1" applyAlignment="1">
      <alignment horizontal="center" vertical="center" wrapText="1"/>
    </xf>
    <xf numFmtId="0" fontId="32" fillId="0" borderId="103" xfId="2" applyFont="1" applyBorder="1" applyAlignment="1">
      <alignment horizontal="left" vertical="center" wrapText="1"/>
    </xf>
    <xf numFmtId="0" fontId="31" fillId="0" borderId="0" xfId="1" applyFont="1" applyAlignment="1" applyProtection="1">
      <alignment vertical="center" wrapText="1"/>
      <protection locked="0"/>
    </xf>
    <xf numFmtId="3" fontId="54" fillId="0" borderId="88" xfId="0" applyNumberFormat="1" applyFont="1" applyBorder="1" applyAlignment="1">
      <alignment horizontal="center" vertical="center"/>
    </xf>
    <xf numFmtId="3" fontId="54" fillId="0" borderId="78" xfId="0" applyNumberFormat="1" applyFont="1" applyBorder="1" applyAlignment="1">
      <alignment horizontal="center" vertical="center"/>
    </xf>
    <xf numFmtId="3" fontId="54" fillId="0" borderId="61" xfId="0" applyNumberFormat="1" applyFont="1" applyBorder="1" applyAlignment="1">
      <alignment horizontal="center" vertical="center"/>
    </xf>
    <xf numFmtId="3" fontId="54" fillId="0" borderId="88" xfId="0" applyNumberFormat="1" applyFont="1" applyFill="1" applyBorder="1" applyAlignment="1">
      <alignment horizontal="center" vertical="center"/>
    </xf>
    <xf numFmtId="3" fontId="54" fillId="0" borderId="78" xfId="0" applyNumberFormat="1" applyFont="1" applyFill="1" applyBorder="1" applyAlignment="1">
      <alignment horizontal="center" vertical="center"/>
    </xf>
    <xf numFmtId="3" fontId="54" fillId="0" borderId="61" xfId="0" applyNumberFormat="1" applyFont="1" applyFill="1" applyBorder="1" applyAlignment="1">
      <alignment horizontal="center" vertical="center"/>
    </xf>
    <xf numFmtId="0" fontId="31" fillId="5" borderId="93" xfId="3" applyFont="1" applyFill="1" applyBorder="1" applyAlignment="1">
      <alignment horizontal="left" vertical="center"/>
    </xf>
    <xf numFmtId="0" fontId="31" fillId="5" borderId="94" xfId="3" applyFont="1" applyFill="1" applyBorder="1" applyAlignment="1">
      <alignment horizontal="left" vertical="center"/>
    </xf>
    <xf numFmtId="0" fontId="32" fillId="9" borderId="18" xfId="1" applyFont="1" applyFill="1" applyBorder="1" applyAlignment="1">
      <alignment horizontal="center" vertical="center"/>
    </xf>
    <xf numFmtId="0" fontId="32" fillId="9" borderId="45" xfId="1" applyFont="1" applyFill="1" applyBorder="1" applyAlignment="1">
      <alignment horizontal="center" vertical="center"/>
    </xf>
    <xf numFmtId="0" fontId="32" fillId="9" borderId="146" xfId="3" applyFont="1" applyFill="1" applyBorder="1" applyAlignment="1">
      <alignment horizontal="left" vertical="center"/>
    </xf>
    <xf numFmtId="0" fontId="32" fillId="9" borderId="147" xfId="3" applyFont="1" applyFill="1" applyBorder="1" applyAlignment="1">
      <alignment horizontal="left" vertical="center"/>
    </xf>
    <xf numFmtId="0" fontId="32" fillId="9" borderId="148" xfId="3" applyFont="1" applyFill="1" applyBorder="1" applyAlignment="1">
      <alignment horizontal="left" vertical="center"/>
    </xf>
    <xf numFmtId="0" fontId="32" fillId="0" borderId="67" xfId="1" applyFont="1" applyFill="1" applyBorder="1" applyAlignment="1">
      <alignment horizontal="center" vertical="center"/>
    </xf>
    <xf numFmtId="0" fontId="32" fillId="0" borderId="30" xfId="1" applyFont="1" applyFill="1" applyBorder="1" applyAlignment="1">
      <alignment horizontal="center" vertical="center"/>
    </xf>
    <xf numFmtId="0" fontId="32" fillId="0" borderId="149" xfId="1" applyFont="1" applyFill="1" applyBorder="1" applyAlignment="1">
      <alignment horizontal="center" vertical="center"/>
    </xf>
    <xf numFmtId="0" fontId="32" fillId="0" borderId="63" xfId="1" applyFont="1" applyFill="1" applyBorder="1" applyAlignment="1">
      <alignment horizontal="center" vertical="center"/>
    </xf>
    <xf numFmtId="0" fontId="32" fillId="0" borderId="0" xfId="1" applyFont="1" applyFill="1" applyBorder="1" applyAlignment="1">
      <alignment horizontal="center" vertical="center"/>
    </xf>
    <xf numFmtId="0" fontId="32" fillId="0" borderId="101" xfId="1" applyFont="1" applyFill="1" applyBorder="1" applyAlignment="1">
      <alignment horizontal="center" vertical="center"/>
    </xf>
    <xf numFmtId="0" fontId="32" fillId="0" borderId="37" xfId="1" applyFont="1" applyFill="1" applyBorder="1" applyAlignment="1">
      <alignment horizontal="center" vertical="center"/>
    </xf>
    <xf numFmtId="0" fontId="32" fillId="0" borderId="103" xfId="1" applyFont="1" applyFill="1" applyBorder="1" applyAlignment="1">
      <alignment horizontal="center" vertical="center"/>
    </xf>
    <xf numFmtId="0" fontId="32" fillId="0" borderId="90" xfId="1" applyFont="1" applyFill="1" applyBorder="1" applyAlignment="1">
      <alignment horizontal="center" vertical="center"/>
    </xf>
    <xf numFmtId="0" fontId="31" fillId="0" borderId="88" xfId="1" applyFont="1" applyFill="1" applyBorder="1" applyAlignment="1">
      <alignment horizontal="center" vertical="center" wrapText="1"/>
    </xf>
    <xf numFmtId="0" fontId="31" fillId="0" borderId="4" xfId="1" applyFont="1" applyFill="1" applyBorder="1" applyAlignment="1">
      <alignment horizontal="center" vertical="center" wrapText="1"/>
    </xf>
    <xf numFmtId="0" fontId="31" fillId="0" borderId="150" xfId="1" applyFont="1" applyFill="1" applyBorder="1" applyAlignment="1">
      <alignment horizontal="center" vertical="center" wrapText="1"/>
    </xf>
    <xf numFmtId="0" fontId="32" fillId="9" borderId="19" xfId="1" applyFont="1" applyFill="1" applyBorder="1" applyAlignment="1">
      <alignment horizontal="center" vertical="center"/>
    </xf>
    <xf numFmtId="0" fontId="8" fillId="4" borderId="0" xfId="1" applyFont="1" applyFill="1" applyAlignment="1">
      <alignment horizontal="left" vertical="center" wrapText="1"/>
    </xf>
    <xf numFmtId="0" fontId="32" fillId="9" borderId="143" xfId="3" applyFont="1" applyFill="1" applyBorder="1" applyAlignment="1">
      <alignment horizontal="left" vertical="center"/>
    </xf>
    <xf numFmtId="0" fontId="32" fillId="9" borderId="144" xfId="3" applyFont="1" applyFill="1" applyBorder="1" applyAlignment="1">
      <alignment horizontal="left" vertical="center"/>
    </xf>
    <xf numFmtId="0" fontId="32" fillId="9" borderId="145" xfId="3" applyFont="1" applyFill="1" applyBorder="1" applyAlignment="1">
      <alignment horizontal="left" vertical="center"/>
    </xf>
    <xf numFmtId="0" fontId="14" fillId="0" borderId="0" xfId="0" applyFont="1" applyAlignment="1">
      <alignment horizontal="left" vertical="center" wrapText="1"/>
    </xf>
    <xf numFmtId="0" fontId="15" fillId="3" borderId="35" xfId="0" applyFont="1" applyFill="1" applyBorder="1" applyAlignment="1">
      <alignment horizontal="left" vertical="center"/>
    </xf>
    <xf numFmtId="0" fontId="15" fillId="3" borderId="56" xfId="0" applyFont="1" applyFill="1" applyBorder="1" applyAlignment="1">
      <alignment horizontal="left" vertical="center"/>
    </xf>
    <xf numFmtId="0" fontId="43" fillId="0" borderId="89" xfId="0" applyFont="1" applyBorder="1" applyAlignment="1">
      <alignment horizontal="center" vertical="center" wrapText="1"/>
    </xf>
    <xf numFmtId="0" fontId="43" fillId="0" borderId="66" xfId="0" applyFont="1" applyBorder="1" applyAlignment="1">
      <alignment horizontal="center" vertical="center" wrapText="1"/>
    </xf>
    <xf numFmtId="0" fontId="43" fillId="0" borderId="79" xfId="0" applyFont="1" applyBorder="1" applyAlignment="1">
      <alignment horizontal="center" vertical="center" wrapText="1"/>
    </xf>
    <xf numFmtId="0" fontId="15" fillId="3" borderId="7" xfId="0" applyFont="1" applyFill="1" applyBorder="1" applyAlignment="1">
      <alignment horizontal="left" vertical="center"/>
    </xf>
    <xf numFmtId="0" fontId="15" fillId="3" borderId="25" xfId="0" applyFont="1" applyFill="1" applyBorder="1" applyAlignment="1">
      <alignment horizontal="left" vertical="center"/>
    </xf>
    <xf numFmtId="0" fontId="15" fillId="8" borderId="51" xfId="0" applyFont="1" applyFill="1" applyBorder="1" applyAlignment="1">
      <alignment horizontal="left" vertical="center"/>
    </xf>
    <xf numFmtId="0" fontId="15" fillId="8" borderId="56" xfId="0" applyFont="1" applyFill="1" applyBorder="1" applyAlignment="1">
      <alignment horizontal="left" vertical="center"/>
    </xf>
    <xf numFmtId="0" fontId="14" fillId="0" borderId="19" xfId="0" applyFont="1" applyBorder="1" applyAlignment="1">
      <alignment horizontal="center" vertical="center" wrapText="1" shrinkToFit="1"/>
    </xf>
    <xf numFmtId="0" fontId="15" fillId="3" borderId="51" xfId="0" applyFont="1" applyFill="1" applyBorder="1" applyAlignment="1">
      <alignment horizontal="left" vertical="center"/>
    </xf>
    <xf numFmtId="0" fontId="14" fillId="0" borderId="151" xfId="0" applyFont="1" applyBorder="1" applyAlignment="1">
      <alignment horizontal="center" vertical="center" wrapText="1" shrinkToFit="1"/>
    </xf>
    <xf numFmtId="0" fontId="14" fillId="0" borderId="30" xfId="0" applyFont="1" applyBorder="1" applyAlignment="1">
      <alignment horizontal="center" vertical="center" wrapText="1" shrinkToFit="1"/>
    </xf>
    <xf numFmtId="0" fontId="14" fillId="0" borderId="77" xfId="0" applyFont="1" applyBorder="1" applyAlignment="1">
      <alignment horizontal="center" vertical="center" wrapText="1" shrinkToFit="1"/>
    </xf>
    <xf numFmtId="0" fontId="15" fillId="0" borderId="75" xfId="0" applyFont="1" applyBorder="1" applyAlignment="1">
      <alignment horizontal="center" vertical="center" wrapText="1" shrinkToFit="1"/>
    </xf>
    <xf numFmtId="0" fontId="15" fillId="0" borderId="24" xfId="0" applyFont="1" applyBorder="1" applyAlignment="1">
      <alignment horizontal="center" vertical="center" wrapText="1" shrinkToFit="1"/>
    </xf>
    <xf numFmtId="0" fontId="14" fillId="0" borderId="89" xfId="0" applyFont="1" applyFill="1" applyBorder="1" applyAlignment="1">
      <alignment horizontal="center" vertical="center" wrapText="1" shrinkToFit="1"/>
    </xf>
    <xf numFmtId="0" fontId="14" fillId="0" borderId="38" xfId="0" applyFont="1" applyFill="1" applyBorder="1" applyAlignment="1">
      <alignment horizontal="center" vertical="center" wrapText="1" shrinkToFit="1"/>
    </xf>
    <xf numFmtId="0" fontId="14" fillId="0" borderId="75" xfId="0" applyFont="1" applyBorder="1" applyAlignment="1">
      <alignment horizontal="center" vertical="center" wrapText="1" shrinkToFit="1"/>
    </xf>
    <xf numFmtId="0" fontId="14" fillId="0" borderId="24" xfId="0" applyFont="1" applyBorder="1" applyAlignment="1">
      <alignment horizontal="center" vertical="center" wrapText="1" shrinkToFit="1"/>
    </xf>
    <xf numFmtId="0" fontId="43" fillId="0" borderId="30" xfId="0" applyFont="1" applyBorder="1" applyAlignment="1">
      <alignment horizontal="center" vertical="center"/>
    </xf>
    <xf numFmtId="0" fontId="43" fillId="0" borderId="149" xfId="0" applyFont="1" applyBorder="1" applyAlignment="1">
      <alignment horizontal="center" vertical="center"/>
    </xf>
    <xf numFmtId="0" fontId="43" fillId="0" borderId="0" xfId="0" applyFont="1" applyBorder="1" applyAlignment="1">
      <alignment horizontal="center" vertical="center"/>
    </xf>
    <xf numFmtId="0" fontId="43" fillId="0" borderId="101" xfId="0" applyFont="1" applyBorder="1" applyAlignment="1">
      <alignment horizontal="center" vertical="center"/>
    </xf>
    <xf numFmtId="0" fontId="43" fillId="0" borderId="103" xfId="0" applyFont="1" applyBorder="1" applyAlignment="1">
      <alignment horizontal="center" vertical="center"/>
    </xf>
    <xf numFmtId="0" fontId="43" fillId="0" borderId="90" xfId="0" applyFont="1" applyBorder="1" applyAlignment="1">
      <alignment horizontal="center" vertical="center"/>
    </xf>
    <xf numFmtId="0" fontId="14" fillId="0" borderId="18" xfId="0" applyFont="1" applyBorder="1" applyAlignment="1">
      <alignment horizontal="center" vertical="center" wrapText="1" shrinkToFit="1"/>
    </xf>
    <xf numFmtId="0" fontId="39" fillId="0" borderId="89" xfId="0" applyFont="1" applyBorder="1" applyAlignment="1">
      <alignment horizontal="center" vertical="center" wrapText="1" shrinkToFit="1"/>
    </xf>
    <xf numFmtId="0" fontId="39" fillId="0" borderId="38" xfId="0" applyFont="1" applyBorder="1" applyAlignment="1">
      <alignment horizontal="center" vertical="center" wrapText="1" shrinkToFit="1"/>
    </xf>
    <xf numFmtId="0" fontId="39" fillId="0" borderId="133" xfId="0" applyFont="1" applyFill="1" applyBorder="1" applyAlignment="1">
      <alignment horizontal="left" wrapText="1"/>
    </xf>
    <xf numFmtId="0" fontId="39" fillId="0" borderId="152" xfId="0" applyFont="1" applyFill="1" applyBorder="1" applyAlignment="1">
      <alignment horizontal="left" wrapText="1"/>
    </xf>
    <xf numFmtId="0" fontId="39" fillId="0" borderId="19" xfId="0" applyFont="1" applyBorder="1" applyAlignment="1">
      <alignment horizontal="center" vertical="center" wrapText="1" shrinkToFit="1"/>
    </xf>
    <xf numFmtId="0" fontId="39" fillId="0" borderId="77" xfId="0" applyFont="1" applyBorder="1" applyAlignment="1">
      <alignment horizontal="left" wrapText="1" shrinkToFit="1"/>
    </xf>
    <xf numFmtId="0" fontId="39" fillId="0" borderId="12" xfId="0" applyFont="1" applyBorder="1" applyAlignment="1">
      <alignment horizontal="left" wrapText="1" shrinkToFit="1"/>
    </xf>
    <xf numFmtId="0" fontId="39" fillId="0" borderId="34" xfId="0" applyFont="1" applyBorder="1" applyAlignment="1">
      <alignment horizontal="center" vertical="center" wrapText="1" shrinkToFit="1"/>
    </xf>
    <xf numFmtId="0" fontId="39" fillId="0" borderId="153" xfId="0" applyFont="1" applyBorder="1" applyAlignment="1">
      <alignment horizontal="center" vertical="center" wrapText="1" shrinkToFit="1"/>
    </xf>
    <xf numFmtId="0" fontId="55" fillId="0" borderId="75" xfId="0" applyFont="1" applyBorder="1" applyAlignment="1">
      <alignment horizontal="center" vertical="center" wrapText="1" shrinkToFit="1"/>
    </xf>
    <xf numFmtId="0" fontId="55" fillId="0" borderId="24" xfId="0" applyFont="1" applyBorder="1" applyAlignment="1">
      <alignment horizontal="center" vertical="center" wrapText="1" shrinkToFit="1"/>
    </xf>
    <xf numFmtId="0" fontId="43" fillId="0" borderId="0" xfId="0" applyFont="1" applyAlignment="1">
      <alignment horizontal="left" vertical="center" wrapText="1"/>
    </xf>
    <xf numFmtId="0" fontId="43" fillId="0" borderId="18"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45" xfId="0" applyFont="1" applyBorder="1" applyAlignment="1">
      <alignment horizontal="center" vertical="center"/>
    </xf>
    <xf numFmtId="0" fontId="43" fillId="0" borderId="25" xfId="0" applyFont="1" applyBorder="1" applyAlignment="1">
      <alignment horizontal="center" vertical="center"/>
    </xf>
    <xf numFmtId="0" fontId="43" fillId="0" borderId="1" xfId="0" applyFont="1" applyBorder="1" applyAlignment="1">
      <alignment horizontal="center" vertical="center"/>
    </xf>
    <xf numFmtId="0" fontId="39" fillId="0" borderId="121" xfId="0" applyFont="1" applyBorder="1" applyAlignment="1">
      <alignment horizontal="center" vertical="center" wrapText="1" shrinkToFit="1"/>
    </xf>
    <xf numFmtId="0" fontId="39" fillId="0" borderId="75" xfId="0" applyFont="1" applyBorder="1" applyAlignment="1">
      <alignment horizontal="center" vertical="center" wrapText="1" shrinkToFit="1"/>
    </xf>
    <xf numFmtId="0" fontId="39" fillId="0" borderId="24" xfId="0" applyFont="1" applyBorder="1" applyAlignment="1">
      <alignment horizontal="center" vertical="center" wrapText="1" shrinkToFit="1"/>
    </xf>
    <xf numFmtId="0" fontId="8" fillId="0" borderId="0" xfId="4" applyFont="1" applyFill="1" applyAlignment="1" applyProtection="1">
      <alignment horizontal="left" vertical="center" wrapText="1"/>
      <protection locked="0"/>
    </xf>
    <xf numFmtId="0" fontId="14" fillId="0" borderId="75" xfId="6" applyFont="1" applyBorder="1" applyAlignment="1">
      <alignment horizontal="center" vertical="center" wrapText="1" shrinkToFit="1"/>
    </xf>
    <xf numFmtId="0" fontId="14" fillId="0" borderId="24" xfId="6" applyFont="1" applyBorder="1" applyAlignment="1">
      <alignment horizontal="center" vertical="center" wrapText="1" shrinkToFit="1"/>
    </xf>
    <xf numFmtId="0" fontId="8" fillId="0" borderId="18" xfId="4" applyFont="1" applyBorder="1" applyAlignment="1">
      <alignment horizontal="center" vertical="center" wrapText="1"/>
    </xf>
    <xf numFmtId="0" fontId="8" fillId="0" borderId="26" xfId="4" applyFont="1" applyBorder="1" applyAlignment="1">
      <alignment horizontal="center" vertical="center" wrapText="1"/>
    </xf>
    <xf numFmtId="0" fontId="8" fillId="0" borderId="21" xfId="4" applyFont="1" applyBorder="1" applyAlignment="1">
      <alignment horizontal="center" vertical="center" wrapText="1"/>
    </xf>
    <xf numFmtId="0" fontId="8" fillId="0" borderId="77" xfId="4" applyFont="1" applyFill="1" applyBorder="1" applyAlignment="1" applyProtection="1">
      <alignment horizontal="center" vertical="center" wrapText="1" shrinkToFit="1"/>
      <protection locked="0"/>
    </xf>
    <xf numFmtId="0" fontId="8" fillId="0" borderId="44" xfId="4" applyFont="1" applyFill="1" applyBorder="1" applyAlignment="1" applyProtection="1">
      <alignment horizontal="center" vertical="center" wrapText="1" shrinkToFit="1"/>
      <protection locked="0"/>
    </xf>
    <xf numFmtId="0" fontId="8" fillId="0" borderId="120" xfId="4" applyFont="1" applyFill="1" applyBorder="1" applyAlignment="1" applyProtection="1">
      <alignment horizontal="center" vertical="center" wrapText="1" shrinkToFit="1"/>
      <protection locked="0"/>
    </xf>
    <xf numFmtId="0" fontId="8" fillId="0" borderId="75" xfId="1" applyFont="1" applyFill="1" applyBorder="1" applyAlignment="1" applyProtection="1">
      <alignment horizontal="center" vertical="center"/>
      <protection locked="0"/>
    </xf>
    <xf numFmtId="0" fontId="8" fillId="0" borderId="62" xfId="1" applyFont="1" applyFill="1" applyBorder="1" applyAlignment="1" applyProtection="1">
      <alignment horizontal="center" vertical="center"/>
      <protection locked="0"/>
    </xf>
    <xf numFmtId="0" fontId="8" fillId="0" borderId="47" xfId="1" applyFont="1" applyFill="1" applyBorder="1" applyAlignment="1" applyProtection="1">
      <alignment horizontal="center" vertical="center"/>
      <protection locked="0"/>
    </xf>
    <xf numFmtId="0" fontId="14" fillId="0" borderId="121" xfId="6" applyFont="1" applyBorder="1" applyAlignment="1">
      <alignment horizontal="center" vertical="center" wrapText="1" shrinkToFit="1"/>
    </xf>
    <xf numFmtId="0" fontId="14" fillId="0" borderId="19" xfId="6" applyFont="1" applyBorder="1" applyAlignment="1">
      <alignment horizontal="center" vertical="center" wrapText="1" shrinkToFit="1"/>
    </xf>
    <xf numFmtId="0" fontId="14" fillId="0" borderId="89" xfId="6" applyFont="1" applyBorder="1" applyAlignment="1">
      <alignment horizontal="center" vertical="center" wrapText="1" shrinkToFit="1"/>
    </xf>
    <xf numFmtId="0" fontId="14" fillId="0" borderId="38" xfId="6" applyFont="1" applyBorder="1" applyAlignment="1">
      <alignment horizontal="center" vertical="center" wrapText="1" shrinkToFit="1"/>
    </xf>
    <xf numFmtId="0" fontId="14" fillId="0" borderId="74" xfId="6" applyFont="1" applyBorder="1" applyAlignment="1">
      <alignment horizontal="center" vertical="center" wrapText="1" shrinkToFit="1"/>
    </xf>
    <xf numFmtId="0" fontId="14" fillId="0" borderId="6" xfId="6" applyFont="1" applyBorder="1" applyAlignment="1">
      <alignment horizontal="center" vertical="center" wrapText="1" shrinkToFit="1"/>
    </xf>
    <xf numFmtId="0" fontId="55" fillId="0" borderId="75" xfId="6" applyFont="1" applyFill="1" applyBorder="1" applyAlignment="1">
      <alignment horizontal="center" vertical="center" wrapText="1" shrinkToFit="1"/>
    </xf>
    <xf numFmtId="0" fontId="55" fillId="0" borderId="24" xfId="6" applyFont="1" applyFill="1" applyBorder="1" applyAlignment="1">
      <alignment horizontal="center" vertical="center" wrapText="1" shrinkToFit="1"/>
    </xf>
    <xf numFmtId="0" fontId="51" fillId="0" borderId="51" xfId="0" applyFont="1" applyBorder="1" applyAlignment="1">
      <alignment horizontal="right" vertical="center"/>
    </xf>
    <xf numFmtId="0" fontId="15" fillId="3" borderId="134" xfId="0" applyFont="1" applyFill="1" applyBorder="1" applyAlignment="1">
      <alignment horizontal="left" vertical="center"/>
    </xf>
    <xf numFmtId="0" fontId="46" fillId="8" borderId="78" xfId="0" applyFont="1" applyFill="1" applyBorder="1" applyAlignment="1">
      <alignment horizontal="left" vertical="center"/>
    </xf>
    <xf numFmtId="0" fontId="15" fillId="8" borderId="35" xfId="0" applyFont="1" applyFill="1" applyBorder="1" applyAlignment="1">
      <alignment horizontal="left" vertical="center"/>
    </xf>
    <xf numFmtId="0" fontId="15" fillId="8" borderId="134" xfId="0" applyFont="1" applyFill="1" applyBorder="1" applyAlignment="1">
      <alignment horizontal="left" vertical="center"/>
    </xf>
    <xf numFmtId="49" fontId="43" fillId="0" borderId="13" xfId="0" applyNumberFormat="1" applyFont="1" applyBorder="1" applyAlignment="1">
      <alignment horizontal="left" vertical="center" wrapText="1"/>
    </xf>
    <xf numFmtId="49" fontId="43" fillId="0" borderId="7" xfId="0" applyNumberFormat="1" applyFont="1" applyBorder="1" applyAlignment="1">
      <alignment horizontal="left" vertical="center"/>
    </xf>
    <xf numFmtId="49" fontId="43" fillId="0" borderId="35" xfId="0" applyNumberFormat="1" applyFont="1" applyBorder="1" applyAlignment="1">
      <alignment horizontal="left" vertical="center"/>
    </xf>
    <xf numFmtId="0" fontId="43" fillId="0" borderId="51" xfId="0" applyFont="1" applyBorder="1" applyAlignment="1">
      <alignment horizontal="left" vertical="center"/>
    </xf>
    <xf numFmtId="0" fontId="51" fillId="0" borderId="51" xfId="0" applyFont="1" applyBorder="1" applyAlignment="1">
      <alignment horizontal="left" vertical="center"/>
    </xf>
    <xf numFmtId="0" fontId="51" fillId="0" borderId="134" xfId="0" applyFont="1" applyBorder="1" applyAlignment="1">
      <alignment horizontal="left" vertical="center"/>
    </xf>
    <xf numFmtId="0" fontId="43" fillId="0" borderId="106" xfId="0" applyFont="1" applyBorder="1" applyAlignment="1">
      <alignment horizontal="left" vertical="center"/>
    </xf>
    <xf numFmtId="0" fontId="46" fillId="3" borderId="51" xfId="0" applyFont="1" applyFill="1" applyBorder="1" applyAlignment="1">
      <alignment horizontal="left" vertical="center"/>
    </xf>
    <xf numFmtId="0" fontId="8" fillId="0" borderId="0" xfId="0" applyFont="1" applyAlignment="1">
      <alignment horizontal="left" vertical="center" wrapText="1"/>
    </xf>
    <xf numFmtId="0" fontId="31" fillId="0" borderId="0" xfId="0" applyFont="1" applyAlignment="1">
      <alignment horizontal="left" vertical="center" wrapText="1"/>
    </xf>
    <xf numFmtId="0" fontId="14" fillId="0" borderId="121" xfId="0" applyFont="1" applyBorder="1" applyAlignment="1">
      <alignment horizontal="center" vertical="center" wrapText="1" shrinkToFit="1"/>
    </xf>
    <xf numFmtId="0" fontId="14" fillId="0" borderId="7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5" fillId="3" borderId="75" xfId="0" applyFont="1" applyFill="1" applyBorder="1" applyAlignment="1">
      <alignment horizontal="center" vertical="center" wrapText="1" shrinkToFit="1"/>
    </xf>
    <xf numFmtId="0" fontId="15" fillId="3" borderId="24" xfId="0" applyFont="1" applyFill="1" applyBorder="1" applyAlignment="1">
      <alignment horizontal="center" vertical="center" wrapText="1" shrinkToFit="1"/>
    </xf>
    <xf numFmtId="0" fontId="46" fillId="3" borderId="0" xfId="0" applyFont="1" applyFill="1" applyBorder="1" applyAlignment="1">
      <alignment horizontal="left" vertical="center"/>
    </xf>
    <xf numFmtId="0" fontId="39" fillId="0" borderId="154" xfId="0" applyFont="1" applyFill="1" applyBorder="1" applyAlignment="1">
      <alignment horizontal="left" wrapText="1"/>
    </xf>
    <xf numFmtId="0" fontId="39" fillId="0" borderId="155" xfId="0" applyFont="1" applyFill="1" applyBorder="1" applyAlignment="1">
      <alignment horizontal="left" wrapText="1"/>
    </xf>
    <xf numFmtId="0" fontId="43" fillId="0" borderId="156" xfId="0" applyFont="1" applyFill="1" applyBorder="1" applyAlignment="1">
      <alignment horizontal="center" vertical="center" wrapText="1"/>
    </xf>
    <xf numFmtId="0" fontId="43" fillId="0" borderId="112" xfId="0" applyFont="1" applyFill="1" applyBorder="1" applyAlignment="1">
      <alignment horizontal="center" vertical="center" wrapText="1"/>
    </xf>
    <xf numFmtId="0" fontId="43" fillId="0" borderId="157" xfId="0" applyFont="1" applyFill="1" applyBorder="1" applyAlignment="1">
      <alignment horizontal="center" vertical="center" wrapText="1"/>
    </xf>
    <xf numFmtId="0" fontId="14" fillId="0" borderId="0" xfId="0" applyFont="1" applyFill="1" applyAlignment="1">
      <alignment horizontal="left" vertical="center" wrapText="1"/>
    </xf>
    <xf numFmtId="0" fontId="56" fillId="0" borderId="0" xfId="0" applyFont="1" applyFill="1" applyAlignment="1">
      <alignment horizontal="left" vertical="center" wrapText="1"/>
    </xf>
    <xf numFmtId="0" fontId="31" fillId="8" borderId="35" xfId="1" applyFont="1" applyFill="1" applyBorder="1" applyAlignment="1" applyProtection="1">
      <alignment horizontal="left" vertical="center"/>
      <protection locked="0"/>
    </xf>
    <xf numFmtId="0" fontId="31" fillId="8" borderId="13" xfId="1" applyFont="1" applyFill="1" applyBorder="1" applyAlignment="1" applyProtection="1">
      <alignment horizontal="left" vertical="center"/>
      <protection locked="0"/>
    </xf>
    <xf numFmtId="0" fontId="31" fillId="0" borderId="27" xfId="1" applyFont="1" applyBorder="1" applyAlignment="1" applyProtection="1">
      <alignment horizontal="center" vertical="center"/>
      <protection locked="0"/>
    </xf>
    <xf numFmtId="0" fontId="31" fillId="0" borderId="33" xfId="1" applyFont="1" applyBorder="1" applyAlignment="1" applyProtection="1">
      <alignment horizontal="center" vertical="center"/>
      <protection locked="0"/>
    </xf>
    <xf numFmtId="0" fontId="31" fillId="0" borderId="6" xfId="1" applyFont="1" applyBorder="1" applyAlignment="1" applyProtection="1">
      <alignment horizontal="center" vertical="center"/>
      <protection locked="0"/>
    </xf>
    <xf numFmtId="0" fontId="31" fillId="8" borderId="100" xfId="1" applyFont="1" applyFill="1" applyBorder="1" applyAlignment="1" applyProtection="1">
      <alignment horizontal="left" vertical="center"/>
      <protection locked="0"/>
    </xf>
    <xf numFmtId="0" fontId="31" fillId="8" borderId="15" xfId="1" applyFont="1" applyFill="1" applyBorder="1" applyAlignment="1" applyProtection="1">
      <alignment horizontal="left" vertical="center"/>
      <protection locked="0"/>
    </xf>
    <xf numFmtId="0" fontId="8" fillId="0" borderId="0" xfId="1" applyFont="1" applyBorder="1" applyAlignment="1" applyProtection="1">
      <alignment horizontal="left" wrapText="1"/>
      <protection locked="0"/>
    </xf>
    <xf numFmtId="0" fontId="31" fillId="0" borderId="0" xfId="1" applyFont="1" applyBorder="1" applyAlignment="1" applyProtection="1">
      <alignment horizontal="left" wrapText="1"/>
      <protection locked="0"/>
    </xf>
    <xf numFmtId="0" fontId="56" fillId="0" borderId="0" xfId="0" applyFont="1" applyAlignment="1">
      <alignment horizontal="left" vertical="center" wrapText="1"/>
    </xf>
    <xf numFmtId="0" fontId="31" fillId="0" borderId="18" xfId="1" applyFont="1" applyBorder="1" applyAlignment="1" applyProtection="1">
      <alignment horizontal="center" vertical="center"/>
      <protection locked="0"/>
    </xf>
    <xf numFmtId="0" fontId="31" fillId="0" borderId="21" xfId="1" applyFont="1" applyBorder="1" applyAlignment="1" applyProtection="1">
      <alignment horizontal="center" vertical="center"/>
      <protection locked="0"/>
    </xf>
    <xf numFmtId="0" fontId="31" fillId="0" borderId="19" xfId="1" applyFont="1" applyBorder="1" applyAlignment="1" applyProtection="1">
      <alignment horizontal="center" vertical="center" wrapText="1"/>
      <protection locked="0"/>
    </xf>
    <xf numFmtId="0" fontId="31" fillId="0" borderId="16" xfId="1" applyFont="1" applyBorder="1" applyAlignment="1" applyProtection="1">
      <alignment horizontal="center" vertical="center" wrapText="1"/>
      <protection locked="0"/>
    </xf>
    <xf numFmtId="0" fontId="31" fillId="0" borderId="19" xfId="1" applyFont="1" applyBorder="1" applyAlignment="1" applyProtection="1">
      <alignment horizontal="center" vertical="center"/>
      <protection locked="0"/>
    </xf>
    <xf numFmtId="0" fontId="31" fillId="0" borderId="45" xfId="1" applyFont="1" applyBorder="1" applyAlignment="1" applyProtection="1">
      <alignment horizontal="center" vertical="center"/>
      <protection locked="0"/>
    </xf>
    <xf numFmtId="0" fontId="31" fillId="8" borderId="6" xfId="1" applyFont="1" applyFill="1" applyBorder="1" applyAlignment="1" applyProtection="1">
      <alignment horizontal="left" vertical="center" wrapText="1"/>
      <protection locked="0"/>
    </xf>
    <xf numFmtId="0" fontId="8" fillId="0" borderId="0" xfId="1" applyFont="1" applyAlignment="1" applyProtection="1">
      <alignment horizontal="left" vertical="center" wrapText="1"/>
      <protection locked="0"/>
    </xf>
    <xf numFmtId="0" fontId="31" fillId="0" borderId="89" xfId="1" applyFont="1" applyBorder="1" applyAlignment="1" applyProtection="1">
      <alignment horizontal="center" vertical="center" wrapText="1"/>
      <protection locked="0"/>
    </xf>
    <xf numFmtId="0" fontId="31" fillId="0" borderId="79" xfId="1" applyFont="1" applyBorder="1" applyAlignment="1" applyProtection="1">
      <alignment horizontal="center" vertical="center" wrapText="1"/>
      <protection locked="0"/>
    </xf>
    <xf numFmtId="0" fontId="31" fillId="0" borderId="74" xfId="1" applyFont="1" applyBorder="1" applyAlignment="1" applyProtection="1">
      <alignment horizontal="center" vertical="center" wrapText="1"/>
      <protection locked="0"/>
    </xf>
    <xf numFmtId="0" fontId="31" fillId="0" borderId="46" xfId="1" applyFont="1" applyBorder="1" applyAlignment="1" applyProtection="1">
      <alignment horizontal="center" vertical="center" wrapText="1"/>
      <protection locked="0"/>
    </xf>
    <xf numFmtId="3" fontId="31" fillId="0" borderId="88" xfId="1" applyNumberFormat="1" applyFont="1" applyFill="1" applyBorder="1" applyAlignment="1" applyProtection="1">
      <alignment horizontal="center" vertical="center" wrapText="1"/>
      <protection locked="0"/>
    </xf>
    <xf numFmtId="3" fontId="31" fillId="0" borderId="78" xfId="1" applyNumberFormat="1" applyFont="1" applyFill="1" applyBorder="1" applyAlignment="1" applyProtection="1">
      <alignment horizontal="center" vertical="center" wrapText="1"/>
      <protection locked="0"/>
    </xf>
    <xf numFmtId="3" fontId="31" fillId="0" borderId="61" xfId="1" applyNumberFormat="1" applyFont="1" applyFill="1" applyBorder="1" applyAlignment="1" applyProtection="1">
      <alignment horizontal="center" vertical="center" wrapText="1"/>
      <protection locked="0"/>
    </xf>
    <xf numFmtId="0" fontId="32" fillId="0" borderId="103" xfId="1" applyFont="1" applyBorder="1" applyAlignment="1" applyProtection="1">
      <alignment horizontal="center" vertical="center"/>
      <protection locked="0"/>
    </xf>
    <xf numFmtId="0" fontId="31" fillId="0" borderId="88" xfId="1" applyFont="1" applyFill="1" applyBorder="1" applyAlignment="1" applyProtection="1">
      <alignment horizontal="center" vertical="center" wrapText="1"/>
      <protection locked="0"/>
    </xf>
    <xf numFmtId="0" fontId="31" fillId="0" borderId="78" xfId="1" applyFont="1" applyFill="1" applyBorder="1" applyAlignment="1" applyProtection="1">
      <alignment horizontal="center" vertical="center" wrapText="1"/>
      <protection locked="0"/>
    </xf>
    <xf numFmtId="0" fontId="31" fillId="0" borderId="61" xfId="1" applyFont="1" applyFill="1" applyBorder="1" applyAlignment="1" applyProtection="1">
      <alignment horizontal="center" vertical="center" wrapText="1"/>
      <protection locked="0"/>
    </xf>
    <xf numFmtId="0" fontId="31" fillId="0" borderId="67" xfId="1" applyFont="1" applyFill="1" applyBorder="1" applyAlignment="1" applyProtection="1">
      <alignment horizontal="center" vertical="center" wrapText="1"/>
      <protection locked="0"/>
    </xf>
    <xf numFmtId="0" fontId="31" fillId="0" borderId="149" xfId="1" applyFont="1" applyFill="1" applyBorder="1" applyAlignment="1" applyProtection="1">
      <alignment horizontal="center" vertical="center" wrapText="1"/>
      <protection locked="0"/>
    </xf>
    <xf numFmtId="0" fontId="31" fillId="0" borderId="42" xfId="1" applyFont="1" applyFill="1" applyBorder="1" applyAlignment="1" applyProtection="1">
      <alignment horizontal="center" vertical="center" wrapText="1"/>
      <protection locked="0"/>
    </xf>
    <xf numFmtId="0" fontId="31" fillId="0" borderId="55" xfId="1" applyFont="1" applyFill="1" applyBorder="1" applyAlignment="1" applyProtection="1">
      <alignment horizontal="center" vertical="center" wrapText="1"/>
      <protection locked="0"/>
    </xf>
    <xf numFmtId="0" fontId="31" fillId="0" borderId="35" xfId="1" applyFont="1" applyFill="1" applyBorder="1" applyAlignment="1" applyProtection="1">
      <alignment horizontal="left" vertical="center"/>
      <protection locked="0"/>
    </xf>
    <xf numFmtId="0" fontId="31" fillId="0" borderId="56" xfId="1" applyFont="1" applyFill="1" applyBorder="1" applyAlignment="1" applyProtection="1">
      <alignment horizontal="left" vertical="center"/>
      <protection locked="0"/>
    </xf>
    <xf numFmtId="0" fontId="31" fillId="0" borderId="35" xfId="1" applyFont="1" applyBorder="1" applyAlignment="1" applyProtection="1">
      <alignment horizontal="left" vertical="center" wrapText="1"/>
      <protection locked="0"/>
    </xf>
    <xf numFmtId="0" fontId="31" fillId="0" borderId="56" xfId="1" applyFont="1" applyBorder="1" applyAlignment="1" applyProtection="1">
      <alignment horizontal="left" vertical="center" wrapText="1"/>
      <protection locked="0"/>
    </xf>
    <xf numFmtId="0" fontId="41" fillId="0" borderId="0" xfId="1" applyFont="1" applyBorder="1" applyAlignment="1" applyProtection="1">
      <alignment horizontal="left" vertical="center" wrapText="1"/>
      <protection locked="0"/>
    </xf>
    <xf numFmtId="0" fontId="31" fillId="0" borderId="35" xfId="1" applyFont="1" applyFill="1" applyBorder="1" applyAlignment="1" applyProtection="1">
      <alignment horizontal="center" vertical="center" wrapText="1"/>
      <protection locked="0"/>
    </xf>
    <xf numFmtId="0" fontId="31" fillId="0" borderId="56" xfId="1" applyFont="1" applyFill="1" applyBorder="1" applyAlignment="1" applyProtection="1">
      <alignment horizontal="center" vertical="center" wrapText="1"/>
      <protection locked="0"/>
    </xf>
    <xf numFmtId="0" fontId="31" fillId="0" borderId="38" xfId="1" applyFont="1" applyBorder="1" applyAlignment="1">
      <alignment horizontal="center" vertical="center" wrapText="1"/>
    </xf>
    <xf numFmtId="0" fontId="31" fillId="0" borderId="26" xfId="1" applyFont="1" applyBorder="1" applyAlignment="1">
      <alignment horizontal="center" vertical="center" wrapText="1"/>
    </xf>
    <xf numFmtId="0" fontId="31" fillId="0" borderId="4" xfId="1" applyFont="1" applyFill="1" applyBorder="1" applyAlignment="1" applyProtection="1">
      <alignment horizontal="center" vertical="center" wrapText="1"/>
      <protection locked="0"/>
    </xf>
    <xf numFmtId="0" fontId="31" fillId="0" borderId="13" xfId="1" applyFont="1" applyFill="1" applyBorder="1" applyAlignment="1" applyProtection="1">
      <alignment horizontal="center" vertical="center" wrapText="1"/>
      <protection locked="0"/>
    </xf>
    <xf numFmtId="0" fontId="31" fillId="0" borderId="89" xfId="1" applyFont="1" applyBorder="1" applyAlignment="1">
      <alignment horizontal="center" vertical="center" wrapText="1"/>
    </xf>
    <xf numFmtId="0" fontId="31" fillId="0" borderId="66" xfId="1" applyFont="1" applyBorder="1" applyAlignment="1">
      <alignment horizontal="center" vertical="center" wrapText="1"/>
    </xf>
    <xf numFmtId="0" fontId="31" fillId="0" borderId="51" xfId="1" applyFont="1" applyBorder="1" applyAlignment="1">
      <alignment horizontal="left" vertical="center" wrapText="1"/>
    </xf>
    <xf numFmtId="0" fontId="31" fillId="0" borderId="150" xfId="1" applyFont="1" applyBorder="1" applyAlignment="1">
      <alignment horizontal="left" vertical="center" wrapText="1"/>
    </xf>
    <xf numFmtId="0" fontId="31" fillId="0" borderId="107" xfId="1" applyFont="1" applyBorder="1" applyAlignment="1">
      <alignment horizontal="left" vertical="center" wrapText="1"/>
    </xf>
    <xf numFmtId="0" fontId="31" fillId="0" borderId="104" xfId="1" applyFont="1" applyBorder="1" applyAlignment="1">
      <alignment horizontal="left" vertical="center" wrapText="1"/>
    </xf>
    <xf numFmtId="0" fontId="31" fillId="0" borderId="33" xfId="1" applyFont="1" applyBorder="1" applyAlignment="1" applyProtection="1">
      <alignment horizontal="center" vertical="center" wrapText="1"/>
      <protection locked="0"/>
    </xf>
    <xf numFmtId="0" fontId="31" fillId="0" borderId="6" xfId="1" applyFont="1" applyBorder="1" applyAlignment="1" applyProtection="1">
      <alignment horizontal="center" vertical="center" wrapText="1"/>
      <protection locked="0"/>
    </xf>
    <xf numFmtId="0" fontId="43" fillId="0" borderId="35" xfId="1" applyFont="1" applyFill="1" applyBorder="1" applyAlignment="1" applyProtection="1">
      <alignment horizontal="left" vertical="center"/>
      <protection locked="0"/>
    </xf>
    <xf numFmtId="0" fontId="43" fillId="0" borderId="56" xfId="1" applyFont="1" applyFill="1" applyBorder="1" applyAlignment="1" applyProtection="1">
      <alignment horizontal="left" vertical="center"/>
      <protection locked="0"/>
    </xf>
    <xf numFmtId="0" fontId="31" fillId="0" borderId="26" xfId="1" applyFont="1" applyBorder="1" applyAlignment="1">
      <alignment horizontal="left" vertical="center" wrapText="1"/>
    </xf>
    <xf numFmtId="0" fontId="31" fillId="0" borderId="7" xfId="1" applyFont="1" applyBorder="1" applyAlignment="1">
      <alignment horizontal="left" vertical="center" wrapText="1"/>
    </xf>
    <xf numFmtId="0" fontId="31" fillId="0" borderId="25" xfId="1" applyFont="1" applyBorder="1" applyAlignment="1">
      <alignment horizontal="left" vertical="center" wrapText="1"/>
    </xf>
    <xf numFmtId="0" fontId="32" fillId="0" borderId="89" xfId="1" applyFont="1" applyFill="1" applyBorder="1" applyAlignment="1" applyProtection="1">
      <alignment horizontal="center" vertical="center" wrapText="1"/>
      <protection locked="0"/>
    </xf>
    <xf numFmtId="0" fontId="32" fillId="0" borderId="74" xfId="1" applyFont="1" applyFill="1" applyBorder="1" applyAlignment="1" applyProtection="1">
      <alignment horizontal="center" vertical="center" wrapText="1"/>
      <protection locked="0"/>
    </xf>
    <xf numFmtId="0" fontId="32" fillId="0" borderId="75" xfId="1" applyFont="1" applyFill="1" applyBorder="1" applyAlignment="1" applyProtection="1">
      <alignment horizontal="center" vertical="center" wrapText="1"/>
      <protection locked="0"/>
    </xf>
    <xf numFmtId="0" fontId="31" fillId="0" borderId="67" xfId="1" applyFont="1" applyBorder="1" applyAlignment="1" applyProtection="1">
      <alignment horizontal="center" vertical="center"/>
      <protection locked="0"/>
    </xf>
    <xf numFmtId="0" fontId="31" fillId="0" borderId="30" xfId="1" applyFont="1" applyBorder="1" applyAlignment="1" applyProtection="1">
      <alignment horizontal="center" vertical="center"/>
      <protection locked="0"/>
    </xf>
    <xf numFmtId="0" fontId="31" fillId="0" borderId="149" xfId="1" applyFont="1" applyBorder="1" applyAlignment="1" applyProtection="1">
      <alignment horizontal="center" vertical="center"/>
      <protection locked="0"/>
    </xf>
    <xf numFmtId="0" fontId="31" fillId="0" borderId="63" xfId="1" applyFont="1" applyBorder="1" applyAlignment="1" applyProtection="1">
      <alignment horizontal="center" vertical="center"/>
      <protection locked="0"/>
    </xf>
    <xf numFmtId="0" fontId="31" fillId="0" borderId="0" xfId="1" applyFont="1" applyBorder="1" applyAlignment="1" applyProtection="1">
      <alignment horizontal="center" vertical="center"/>
      <protection locked="0"/>
    </xf>
    <xf numFmtId="0" fontId="31" fillId="0" borderId="101" xfId="1" applyFont="1" applyBorder="1" applyAlignment="1" applyProtection="1">
      <alignment horizontal="center" vertical="center"/>
      <protection locked="0"/>
    </xf>
    <xf numFmtId="0" fontId="31" fillId="0" borderId="37" xfId="1" applyFont="1" applyBorder="1" applyAlignment="1" applyProtection="1">
      <alignment horizontal="center" vertical="center"/>
      <protection locked="0"/>
    </xf>
    <xf numFmtId="0" fontId="31" fillId="0" borderId="103" xfId="1" applyFont="1" applyBorder="1" applyAlignment="1" applyProtection="1">
      <alignment horizontal="center" vertical="center"/>
      <protection locked="0"/>
    </xf>
    <xf numFmtId="0" fontId="31" fillId="0" borderId="90" xfId="1" applyFont="1" applyBorder="1" applyAlignment="1" applyProtection="1">
      <alignment horizontal="center" vertical="center"/>
      <protection locked="0"/>
    </xf>
    <xf numFmtId="0" fontId="31" fillId="0" borderId="23" xfId="1" applyFont="1" applyBorder="1" applyAlignment="1" applyProtection="1">
      <alignment horizontal="center" vertical="center" wrapText="1"/>
      <protection locked="0"/>
    </xf>
    <xf numFmtId="0" fontId="31" fillId="0" borderId="139" xfId="1" applyFont="1" applyBorder="1" applyAlignment="1" applyProtection="1">
      <alignment horizontal="center" vertical="center" wrapText="1"/>
      <protection locked="0"/>
    </xf>
    <xf numFmtId="0" fontId="31" fillId="0" borderId="41" xfId="1" applyFont="1" applyBorder="1" applyAlignment="1" applyProtection="1">
      <alignment horizontal="center" vertical="center" wrapText="1"/>
      <protection locked="0"/>
    </xf>
    <xf numFmtId="0" fontId="32" fillId="0" borderId="30" xfId="1" applyFont="1" applyFill="1" applyBorder="1" applyAlignment="1" applyProtection="1">
      <alignment horizontal="center" vertical="center" wrapText="1"/>
      <protection locked="0"/>
    </xf>
    <xf numFmtId="0" fontId="32" fillId="0" borderId="0" xfId="1" applyFont="1" applyFill="1" applyBorder="1" applyAlignment="1" applyProtection="1">
      <alignment horizontal="center" vertical="center" wrapText="1"/>
      <protection locked="0"/>
    </xf>
    <xf numFmtId="0" fontId="32" fillId="0" borderId="103" xfId="1" applyFont="1" applyFill="1" applyBorder="1" applyAlignment="1" applyProtection="1">
      <alignment horizontal="center" vertical="center" wrapText="1"/>
      <protection locked="0"/>
    </xf>
    <xf numFmtId="0" fontId="32" fillId="0" borderId="17" xfId="1" applyFont="1" applyBorder="1" applyAlignment="1" applyProtection="1">
      <alignment horizontal="center" vertical="center" wrapText="1"/>
      <protection locked="0"/>
    </xf>
    <xf numFmtId="0" fontId="32" fillId="0" borderId="2" xfId="1" applyFont="1" applyBorder="1" applyAlignment="1" applyProtection="1">
      <alignment horizontal="center" vertical="center" wrapText="1"/>
      <protection locked="0"/>
    </xf>
    <xf numFmtId="0" fontId="32" fillId="0" borderId="14" xfId="1" applyFont="1" applyBorder="1" applyAlignment="1" applyProtection="1">
      <alignment horizontal="center" vertical="center" wrapText="1"/>
      <protection locked="0"/>
    </xf>
    <xf numFmtId="0" fontId="43" fillId="0" borderId="6" xfId="1" applyFont="1" applyFill="1" applyBorder="1" applyAlignment="1" applyProtection="1">
      <alignment horizontal="left" vertical="center"/>
      <protection locked="0"/>
    </xf>
    <xf numFmtId="0" fontId="43" fillId="0" borderId="24" xfId="1" applyFont="1" applyFill="1" applyBorder="1" applyAlignment="1" applyProtection="1">
      <alignment horizontal="left" vertical="center"/>
      <protection locked="0"/>
    </xf>
    <xf numFmtId="3" fontId="31" fillId="0" borderId="78" xfId="1" applyNumberFormat="1" applyFont="1" applyFill="1" applyBorder="1" applyAlignment="1" applyProtection="1">
      <alignment horizontal="center" vertical="center"/>
      <protection locked="0"/>
    </xf>
    <xf numFmtId="3" fontId="31" fillId="0" borderId="61" xfId="1" applyNumberFormat="1" applyFont="1" applyFill="1" applyBorder="1" applyAlignment="1" applyProtection="1">
      <alignment horizontal="center" vertical="center"/>
      <protection locked="0"/>
    </xf>
    <xf numFmtId="0" fontId="32" fillId="0" borderId="9" xfId="1" applyFont="1" applyBorder="1" applyAlignment="1" applyProtection="1">
      <alignment horizontal="center" vertical="center"/>
      <protection locked="0"/>
    </xf>
    <xf numFmtId="0" fontId="32" fillId="0" borderId="10" xfId="1" applyFont="1" applyBorder="1" applyAlignment="1" applyProtection="1">
      <alignment horizontal="center" vertical="center"/>
      <protection locked="0"/>
    </xf>
    <xf numFmtId="0" fontId="32" fillId="0" borderId="22" xfId="1" applyFont="1" applyBorder="1" applyAlignment="1" applyProtection="1">
      <alignment horizontal="center" vertical="center"/>
      <protection locked="0"/>
    </xf>
    <xf numFmtId="3" fontId="31" fillId="0" borderId="88" xfId="1" applyNumberFormat="1" applyFont="1" applyFill="1" applyBorder="1" applyAlignment="1" applyProtection="1">
      <alignment horizontal="center" vertical="center"/>
      <protection locked="0"/>
    </xf>
    <xf numFmtId="0" fontId="43" fillId="0" borderId="7" xfId="1" applyFont="1" applyFill="1" applyBorder="1" applyAlignment="1" applyProtection="1">
      <alignment horizontal="left" vertical="center"/>
      <protection locked="0"/>
    </xf>
    <xf numFmtId="0" fontId="43" fillId="0" borderId="25" xfId="1" applyFont="1" applyFill="1" applyBorder="1" applyAlignment="1" applyProtection="1">
      <alignment horizontal="left" vertical="center"/>
      <protection locked="0"/>
    </xf>
    <xf numFmtId="0" fontId="31" fillId="0" borderId="18" xfId="1" applyFont="1" applyFill="1" applyBorder="1" applyAlignment="1" applyProtection="1">
      <alignment horizontal="center" vertical="center" wrapText="1"/>
      <protection locked="0"/>
    </xf>
    <xf numFmtId="0" fontId="31" fillId="0" borderId="45" xfId="1" applyFont="1" applyFill="1" applyBorder="1" applyAlignment="1" applyProtection="1">
      <alignment horizontal="center" vertical="center" wrapText="1"/>
      <protection locked="0"/>
    </xf>
    <xf numFmtId="0" fontId="31" fillId="0" borderId="26" xfId="1" applyFont="1" applyFill="1" applyBorder="1" applyAlignment="1" applyProtection="1">
      <alignment horizontal="center" vertical="center" wrapText="1"/>
      <protection locked="0"/>
    </xf>
    <xf numFmtId="0" fontId="31" fillId="0" borderId="25" xfId="1" applyFont="1" applyFill="1" applyBorder="1" applyAlignment="1" applyProtection="1">
      <alignment horizontal="center" vertical="center" wrapText="1"/>
      <protection locked="0"/>
    </xf>
    <xf numFmtId="0" fontId="31" fillId="6" borderId="4" xfId="1" applyFont="1" applyFill="1" applyBorder="1" applyAlignment="1" applyProtection="1">
      <alignment vertical="center" wrapText="1"/>
      <protection locked="0"/>
    </xf>
    <xf numFmtId="0" fontId="31" fillId="6" borderId="56" xfId="1" applyFont="1" applyFill="1" applyBorder="1" applyAlignment="1" applyProtection="1">
      <alignment vertical="center" wrapText="1"/>
      <protection locked="0"/>
    </xf>
    <xf numFmtId="0" fontId="31" fillId="0" borderId="27" xfId="1" applyFont="1" applyFill="1" applyBorder="1" applyAlignment="1" applyProtection="1">
      <alignment horizontal="center" vertical="center" wrapText="1"/>
      <protection locked="0"/>
    </xf>
    <xf numFmtId="0" fontId="31" fillId="0" borderId="6" xfId="1" applyFont="1" applyFill="1" applyBorder="1" applyAlignment="1" applyProtection="1">
      <alignment horizontal="center" vertical="center" wrapText="1"/>
      <protection locked="0"/>
    </xf>
    <xf numFmtId="0" fontId="31" fillId="6" borderId="4" xfId="1" applyFont="1" applyFill="1" applyBorder="1" applyAlignment="1" applyProtection="1">
      <alignment horizontal="left" vertical="center" wrapText="1"/>
      <protection locked="0"/>
    </xf>
    <xf numFmtId="0" fontId="31" fillId="6" borderId="56" xfId="1" applyFont="1" applyFill="1" applyBorder="1" applyAlignment="1" applyProtection="1">
      <alignment horizontal="left" vertical="center" wrapText="1"/>
      <protection locked="0"/>
    </xf>
    <xf numFmtId="0" fontId="31" fillId="6" borderId="158" xfId="1" applyFont="1" applyFill="1" applyBorder="1" applyAlignment="1" applyProtection="1">
      <alignment horizontal="left" vertical="center" wrapText="1"/>
      <protection locked="0"/>
    </xf>
    <xf numFmtId="0" fontId="31" fillId="6" borderId="159" xfId="1" applyFont="1" applyFill="1" applyBorder="1" applyAlignment="1" applyProtection="1">
      <alignment horizontal="left" vertical="center" wrapText="1"/>
      <protection locked="0"/>
    </xf>
    <xf numFmtId="0" fontId="31" fillId="0" borderId="23" xfId="1" applyFont="1" applyBorder="1" applyAlignment="1" applyProtection="1">
      <alignment horizontal="center" vertical="center"/>
      <protection locked="0"/>
    </xf>
    <xf numFmtId="0" fontId="31" fillId="0" borderId="139" xfId="1" applyFont="1" applyBorder="1" applyAlignment="1" applyProtection="1">
      <alignment horizontal="center" vertical="center"/>
      <protection locked="0"/>
    </xf>
    <xf numFmtId="0" fontId="31" fillId="0" borderId="41" xfId="1" applyFont="1" applyBorder="1" applyAlignment="1" applyProtection="1">
      <alignment horizontal="center" vertical="center"/>
      <protection locked="0"/>
    </xf>
    <xf numFmtId="0" fontId="44" fillId="0" borderId="67" xfId="1" applyFont="1" applyBorder="1" applyAlignment="1" applyProtection="1">
      <alignment horizontal="center" vertical="center"/>
      <protection locked="0"/>
    </xf>
    <xf numFmtId="0" fontId="44" fillId="0" borderId="77" xfId="1" applyFont="1" applyBorder="1" applyAlignment="1" applyProtection="1">
      <alignment horizontal="center" vertical="center"/>
      <protection locked="0"/>
    </xf>
    <xf numFmtId="0" fontId="44" fillId="0" borderId="63" xfId="1" applyFont="1" applyBorder="1" applyAlignment="1" applyProtection="1">
      <alignment horizontal="center" vertical="center"/>
      <protection locked="0"/>
    </xf>
    <xf numFmtId="0" fontId="44" fillId="0" borderId="44" xfId="1" applyFont="1" applyBorder="1" applyAlignment="1" applyProtection="1">
      <alignment horizontal="center" vertical="center"/>
      <protection locked="0"/>
    </xf>
    <xf numFmtId="0" fontId="44" fillId="0" borderId="37" xfId="1" applyFont="1" applyBorder="1" applyAlignment="1" applyProtection="1">
      <alignment horizontal="center" vertical="center"/>
      <protection locked="0"/>
    </xf>
    <xf numFmtId="0" fontId="44" fillId="0" borderId="120" xfId="1" applyFont="1" applyBorder="1" applyAlignment="1" applyProtection="1">
      <alignment horizontal="center" vertical="center"/>
      <protection locked="0"/>
    </xf>
    <xf numFmtId="0" fontId="31" fillId="0" borderId="34" xfId="1" applyFont="1" applyBorder="1" applyAlignment="1" applyProtection="1">
      <alignment horizontal="center" vertical="center"/>
      <protection locked="0"/>
    </xf>
    <xf numFmtId="0" fontId="31" fillId="0" borderId="78" xfId="1" applyFont="1" applyBorder="1" applyAlignment="1" applyProtection="1">
      <alignment horizontal="center" vertical="center"/>
      <protection locked="0"/>
    </xf>
    <xf numFmtId="0" fontId="31" fillId="0" borderId="121" xfId="1" applyFont="1" applyBorder="1" applyAlignment="1" applyProtection="1">
      <alignment horizontal="center" vertical="center"/>
      <protection locked="0"/>
    </xf>
    <xf numFmtId="0" fontId="31" fillId="6" borderId="43" xfId="1" applyFont="1" applyFill="1" applyBorder="1" applyAlignment="1" applyProtection="1">
      <alignment horizontal="left" vertical="center" wrapText="1"/>
      <protection locked="0"/>
    </xf>
    <xf numFmtId="0" fontId="31" fillId="6" borderId="57" xfId="1" applyFont="1" applyFill="1" applyBorder="1" applyAlignment="1" applyProtection="1">
      <alignment horizontal="left" vertical="center" wrapText="1"/>
      <protection locked="0"/>
    </xf>
    <xf numFmtId="0" fontId="31" fillId="0" borderId="101" xfId="1" applyFont="1" applyBorder="1" applyAlignment="1" applyProtection="1">
      <alignment horizontal="center" vertical="center" wrapText="1"/>
      <protection locked="0"/>
    </xf>
    <xf numFmtId="0" fontId="31" fillId="0" borderId="55" xfId="1" applyFont="1" applyBorder="1" applyAlignment="1" applyProtection="1">
      <alignment horizontal="center" vertical="center" wrapText="1"/>
      <protection locked="0"/>
    </xf>
    <xf numFmtId="2" fontId="31" fillId="0" borderId="27" xfId="1" applyNumberFormat="1" applyFont="1" applyBorder="1" applyAlignment="1" applyProtection="1">
      <alignment horizontal="center" vertical="center" wrapText="1"/>
      <protection locked="0"/>
    </xf>
    <xf numFmtId="2" fontId="31" fillId="0" borderId="6" xfId="1" applyNumberFormat="1" applyFont="1" applyBorder="1" applyAlignment="1" applyProtection="1">
      <alignment horizontal="center" vertical="center" wrapText="1"/>
      <protection locked="0"/>
    </xf>
    <xf numFmtId="0" fontId="31" fillId="0" borderId="34" xfId="1" applyFont="1" applyBorder="1" applyAlignment="1" applyProtection="1">
      <alignment horizontal="center" vertical="center" wrapText="1"/>
      <protection locked="0"/>
    </xf>
    <xf numFmtId="0" fontId="31" fillId="0" borderId="61" xfId="1" applyFont="1" applyBorder="1" applyAlignment="1" applyProtection="1">
      <alignment horizontal="center" vertical="center" wrapText="1"/>
      <protection locked="0"/>
    </xf>
    <xf numFmtId="0" fontId="31" fillId="0" borderId="0" xfId="1" applyFont="1" applyFill="1" applyAlignment="1">
      <alignment horizontal="left" vertical="center" wrapText="1"/>
    </xf>
    <xf numFmtId="0" fontId="31" fillId="0" borderId="75" xfId="1" applyFont="1" applyBorder="1" applyAlignment="1" applyProtection="1">
      <alignment horizontal="center" vertical="center" wrapText="1"/>
      <protection locked="0"/>
    </xf>
    <xf numFmtId="0" fontId="31" fillId="0" borderId="62" xfId="1" applyFont="1" applyBorder="1" applyAlignment="1" applyProtection="1">
      <alignment horizontal="center" vertical="center" wrapText="1"/>
      <protection locked="0"/>
    </xf>
    <xf numFmtId="0" fontId="31" fillId="0" borderId="24" xfId="1" applyFont="1" applyBorder="1" applyAlignment="1" applyProtection="1">
      <alignment horizontal="center" vertical="center" wrapText="1"/>
      <protection locked="0"/>
    </xf>
    <xf numFmtId="0" fontId="8" fillId="0" borderId="88" xfId="1" applyFont="1" applyFill="1" applyBorder="1" applyAlignment="1" applyProtection="1">
      <alignment horizontal="center" vertical="center" wrapText="1"/>
      <protection locked="0"/>
    </xf>
    <xf numFmtId="0" fontId="8" fillId="0" borderId="61" xfId="1" applyFont="1" applyFill="1" applyBorder="1" applyAlignment="1" applyProtection="1">
      <alignment horizontal="center" vertical="center" wrapText="1"/>
      <protection locked="0"/>
    </xf>
    <xf numFmtId="0" fontId="31" fillId="0" borderId="88" xfId="1" applyFont="1" applyBorder="1" applyAlignment="1" applyProtection="1">
      <alignment horizontal="center" vertical="center" wrapText="1"/>
      <protection locked="0"/>
    </xf>
    <xf numFmtId="0" fontId="31" fillId="0" borderId="61" xfId="1" applyFont="1" applyBorder="1" applyAlignment="1" applyProtection="1">
      <alignment horizontal="center" vertical="center"/>
      <protection locked="0"/>
    </xf>
    <xf numFmtId="0" fontId="31" fillId="0" borderId="4" xfId="1" applyFont="1" applyBorder="1" applyAlignment="1" applyProtection="1">
      <alignment horizontal="center" vertical="center" wrapText="1"/>
      <protection locked="0"/>
    </xf>
    <xf numFmtId="0" fontId="31" fillId="0" borderId="51" xfId="1" applyFont="1" applyBorder="1" applyAlignment="1" applyProtection="1">
      <alignment horizontal="center" vertical="center" wrapText="1"/>
      <protection locked="0"/>
    </xf>
    <xf numFmtId="0" fontId="31" fillId="0" borderId="7" xfId="1" applyFont="1" applyBorder="1" applyAlignment="1" applyProtection="1">
      <alignment horizontal="center" vertical="center"/>
      <protection locked="0"/>
    </xf>
    <xf numFmtId="0" fontId="8" fillId="0" borderId="66" xfId="1" applyFont="1" applyFill="1" applyBorder="1" applyAlignment="1" applyProtection="1">
      <alignment horizontal="center" vertical="center" wrapText="1"/>
      <protection locked="0"/>
    </xf>
    <xf numFmtId="0" fontId="8" fillId="0" borderId="38" xfId="1" applyFont="1" applyFill="1" applyBorder="1" applyAlignment="1" applyProtection="1">
      <alignment horizontal="center" vertical="center" wrapText="1"/>
      <protection locked="0"/>
    </xf>
    <xf numFmtId="0" fontId="8" fillId="0" borderId="101" xfId="1" applyFont="1" applyFill="1" applyBorder="1" applyAlignment="1" applyProtection="1">
      <alignment horizontal="center" vertical="center" wrapText="1"/>
      <protection locked="0"/>
    </xf>
    <xf numFmtId="0" fontId="8" fillId="0" borderId="55" xfId="1" applyFont="1" applyFill="1" applyBorder="1" applyAlignment="1" applyProtection="1">
      <alignment horizontal="center" vertical="center" wrapText="1"/>
      <protection locked="0"/>
    </xf>
    <xf numFmtId="0" fontId="8" fillId="0" borderId="75" xfId="1" applyFont="1" applyBorder="1" applyAlignment="1" applyProtection="1">
      <alignment horizontal="center" vertical="center" wrapText="1"/>
      <protection locked="0"/>
    </xf>
    <xf numFmtId="0" fontId="8" fillId="0" borderId="62" xfId="1" applyFont="1" applyBorder="1" applyAlignment="1" applyProtection="1">
      <alignment horizontal="center" vertical="center" wrapText="1"/>
      <protection locked="0"/>
    </xf>
    <xf numFmtId="0" fontId="8" fillId="0" borderId="24" xfId="1" applyFont="1" applyBorder="1" applyAlignment="1" applyProtection="1">
      <alignment horizontal="center" vertical="center" wrapText="1"/>
      <protection locked="0"/>
    </xf>
    <xf numFmtId="0" fontId="8" fillId="0" borderId="88" xfId="1" applyFont="1" applyBorder="1" applyAlignment="1" applyProtection="1">
      <alignment horizontal="center" vertical="center" wrapText="1"/>
      <protection locked="0"/>
    </xf>
    <xf numFmtId="0" fontId="8" fillId="0" borderId="78" xfId="1" applyFont="1" applyBorder="1" applyAlignment="1" applyProtection="1">
      <alignment horizontal="center" vertical="center"/>
      <protection locked="0"/>
    </xf>
    <xf numFmtId="0" fontId="8" fillId="0" borderId="61" xfId="1" applyFont="1" applyBorder="1" applyAlignment="1" applyProtection="1">
      <alignment horizontal="center" vertical="center"/>
      <protection locked="0"/>
    </xf>
    <xf numFmtId="0" fontId="8" fillId="0" borderId="4" xfId="1" applyFont="1" applyBorder="1" applyAlignment="1" applyProtection="1">
      <alignment horizontal="center" vertical="center" wrapText="1"/>
      <protection locked="0"/>
    </xf>
    <xf numFmtId="0" fontId="8" fillId="0" borderId="51" xfId="1" applyFont="1" applyBorder="1" applyAlignment="1" applyProtection="1">
      <alignment horizontal="center" vertical="center" wrapText="1"/>
      <protection locked="0"/>
    </xf>
    <xf numFmtId="0" fontId="8" fillId="0" borderId="13" xfId="1" applyFont="1" applyBorder="1" applyAlignment="1" applyProtection="1">
      <alignment horizontal="center" vertical="center" wrapText="1"/>
      <protection locked="0"/>
    </xf>
    <xf numFmtId="0" fontId="8" fillId="0" borderId="89" xfId="1" applyFont="1" applyBorder="1" applyAlignment="1">
      <alignment horizontal="center" vertical="center"/>
    </xf>
    <xf numFmtId="0" fontId="8" fillId="0" borderId="66" xfId="1" applyFont="1" applyBorder="1" applyAlignment="1">
      <alignment horizontal="center" vertical="center"/>
    </xf>
    <xf numFmtId="0" fontId="8" fillId="0" borderId="79" xfId="1" applyFont="1" applyBorder="1" applyAlignment="1">
      <alignment horizontal="center" vertical="center"/>
    </xf>
    <xf numFmtId="0" fontId="8" fillId="0" borderId="51" xfId="1" applyFont="1" applyBorder="1" applyAlignment="1" applyProtection="1">
      <alignment horizontal="center" vertical="center"/>
      <protection locked="0"/>
    </xf>
    <xf numFmtId="0" fontId="8" fillId="0" borderId="56" xfId="1" applyFont="1" applyBorder="1" applyAlignment="1" applyProtection="1">
      <alignment horizontal="center" vertical="center"/>
      <protection locked="0"/>
    </xf>
    <xf numFmtId="0" fontId="32" fillId="0" borderId="19" xfId="1" applyFont="1" applyFill="1" applyBorder="1" applyAlignment="1">
      <alignment horizontal="center" vertical="center" wrapText="1"/>
    </xf>
    <xf numFmtId="0" fontId="32" fillId="0" borderId="7" xfId="1" applyFont="1" applyFill="1" applyBorder="1" applyAlignment="1">
      <alignment horizontal="center" vertical="center" wrapText="1"/>
    </xf>
    <xf numFmtId="0" fontId="32" fillId="0" borderId="27" xfId="1" applyFont="1" applyFill="1" applyBorder="1" applyAlignment="1">
      <alignment horizontal="center" vertical="center" wrapText="1"/>
    </xf>
    <xf numFmtId="0" fontId="31" fillId="4" borderId="67" xfId="1" applyFont="1" applyFill="1" applyBorder="1" applyAlignment="1">
      <alignment horizontal="center" vertical="center" wrapText="1"/>
    </xf>
    <xf numFmtId="0" fontId="31" fillId="4" borderId="63" xfId="1" applyFont="1" applyFill="1" applyBorder="1" applyAlignment="1">
      <alignment horizontal="center" vertical="center" wrapText="1"/>
    </xf>
    <xf numFmtId="0" fontId="31" fillId="0" borderId="19" xfId="1" applyFont="1" applyFill="1" applyBorder="1" applyAlignment="1">
      <alignment horizontal="center" vertical="center"/>
    </xf>
    <xf numFmtId="0" fontId="31" fillId="0" borderId="26" xfId="1" applyFont="1" applyBorder="1" applyAlignment="1" applyProtection="1">
      <alignment horizontal="center" vertical="center"/>
      <protection locked="0"/>
    </xf>
    <xf numFmtId="0" fontId="31" fillId="0" borderId="8" xfId="1" applyFont="1" applyBorder="1" applyAlignment="1" applyProtection="1">
      <alignment horizontal="left" vertical="center"/>
      <protection locked="0"/>
    </xf>
    <xf numFmtId="0" fontId="31" fillId="0" borderId="32" xfId="1" applyFont="1" applyBorder="1" applyAlignment="1" applyProtection="1">
      <alignment horizontal="left" vertical="center"/>
      <protection locked="0"/>
    </xf>
    <xf numFmtId="0" fontId="31" fillId="0" borderId="88" xfId="1" applyFont="1" applyBorder="1" applyAlignment="1" applyProtection="1">
      <alignment horizontal="center" vertical="center"/>
      <protection locked="0"/>
    </xf>
    <xf numFmtId="0" fontId="31" fillId="0" borderId="4" xfId="1" applyFont="1" applyBorder="1" applyAlignment="1" applyProtection="1">
      <alignment horizontal="center" vertical="center"/>
      <protection locked="0"/>
    </xf>
    <xf numFmtId="0" fontId="31" fillId="0" borderId="150" xfId="1" applyFont="1" applyBorder="1" applyAlignment="1" applyProtection="1">
      <alignment horizontal="center" vertical="center"/>
      <protection locked="0"/>
    </xf>
    <xf numFmtId="0" fontId="31" fillId="0" borderId="29" xfId="1" applyFont="1" applyBorder="1" applyAlignment="1" applyProtection="1">
      <alignment horizontal="left" vertical="center"/>
      <protection locked="0"/>
    </xf>
    <xf numFmtId="0" fontId="31" fillId="0" borderId="89" xfId="1" applyFont="1" applyFill="1" applyBorder="1" applyAlignment="1" applyProtection="1">
      <alignment horizontal="left" vertical="center"/>
      <protection locked="0"/>
    </xf>
    <xf numFmtId="0" fontId="31" fillId="0" borderId="66" xfId="1" applyFont="1" applyFill="1" applyBorder="1" applyAlignment="1" applyProtection="1">
      <alignment horizontal="left" vertical="center"/>
      <protection locked="0"/>
    </xf>
    <xf numFmtId="0" fontId="31" fillId="0" borderId="66" xfId="1" applyFont="1" applyBorder="1" applyAlignment="1">
      <alignment horizontal="left" vertical="center"/>
    </xf>
    <xf numFmtId="0" fontId="31" fillId="0" borderId="79" xfId="1" applyFont="1" applyBorder="1" applyAlignment="1">
      <alignment horizontal="left" vertical="center"/>
    </xf>
    <xf numFmtId="0" fontId="39" fillId="0" borderId="8" xfId="1" applyFont="1" applyBorder="1" applyAlignment="1" applyProtection="1">
      <alignment horizontal="left" vertical="center" wrapText="1"/>
      <protection locked="0"/>
    </xf>
    <xf numFmtId="0" fontId="39" fillId="0" borderId="32" xfId="1" applyFont="1" applyBorder="1" applyAlignment="1" applyProtection="1">
      <alignment horizontal="left" vertical="center" wrapText="1"/>
      <protection locked="0"/>
    </xf>
    <xf numFmtId="0" fontId="31" fillId="0" borderId="0" xfId="1" applyFont="1" applyFill="1" applyBorder="1" applyAlignment="1">
      <alignment horizontal="left" vertical="center" wrapText="1"/>
    </xf>
    <xf numFmtId="0" fontId="31" fillId="0" borderId="38" xfId="1" applyFont="1" applyBorder="1" applyAlignment="1" applyProtection="1">
      <alignment horizontal="center" vertical="center"/>
      <protection locked="0"/>
    </xf>
    <xf numFmtId="0" fontId="31" fillId="0" borderId="66" xfId="1" applyFont="1" applyBorder="1" applyAlignment="1">
      <alignment vertical="center"/>
    </xf>
    <xf numFmtId="0" fontId="31" fillId="0" borderId="79" xfId="1" applyFont="1" applyBorder="1" applyAlignment="1">
      <alignment vertical="center"/>
    </xf>
    <xf numFmtId="0" fontId="31" fillId="0" borderId="89" xfId="1" applyFont="1" applyFill="1" applyBorder="1" applyAlignment="1" applyProtection="1">
      <alignment horizontal="center" vertical="center"/>
      <protection locked="0"/>
    </xf>
    <xf numFmtId="0" fontId="31" fillId="0" borderId="66" xfId="1" applyFont="1" applyFill="1" applyBorder="1" applyAlignment="1" applyProtection="1">
      <alignment horizontal="center" vertical="center"/>
      <protection locked="0"/>
    </xf>
    <xf numFmtId="0" fontId="31" fillId="0" borderId="79" xfId="1" applyFont="1" applyFill="1" applyBorder="1" applyAlignment="1" applyProtection="1">
      <alignment horizontal="center" vertical="center"/>
      <protection locked="0"/>
    </xf>
  </cellXfs>
  <cellStyles count="9">
    <cellStyle name="Normální" xfId="0" builtinId="0"/>
    <cellStyle name="normální 2" xfId="1"/>
    <cellStyle name="normální 3" xfId="2"/>
    <cellStyle name="normální 4" xfId="5"/>
    <cellStyle name="normální 4 2" xfId="7"/>
    <cellStyle name="normální 5" xfId="6"/>
    <cellStyle name="normální 5 2" xfId="8"/>
    <cellStyle name="normální_Konečná verze NOVYKAZY" xfId="3"/>
    <cellStyle name="normální_tabulka do výroční zprávy rozboru hospodaření"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2101473</xdr:colOff>
      <xdr:row>42</xdr:row>
      <xdr:rowOff>147945</xdr:rowOff>
    </xdr:from>
    <xdr:ext cx="4757180" cy="264560"/>
    <xdr:sp macro="" textlink="">
      <xdr:nvSpPr>
        <xdr:cNvPr id="2" name="TextovéPole 1"/>
        <xdr:cNvSpPr txBox="1"/>
      </xdr:nvSpPr>
      <xdr:spPr>
        <a:xfrm rot="10597951">
          <a:off x="4320798" y="8415645"/>
          <a:ext cx="47571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123825</xdr:rowOff>
    </xdr:from>
    <xdr:to>
      <xdr:col>0</xdr:col>
      <xdr:colOff>0</xdr:colOff>
      <xdr:row>20</xdr:row>
      <xdr:rowOff>0</xdr:rowOff>
    </xdr:to>
    <xdr:sp macro="" textlink="">
      <xdr:nvSpPr>
        <xdr:cNvPr id="58768" name="Line 1"/>
        <xdr:cNvSpPr>
          <a:spLocks noChangeShapeType="1"/>
        </xdr:cNvSpPr>
      </xdr:nvSpPr>
      <xdr:spPr bwMode="auto">
        <a:xfrm>
          <a:off x="0" y="466725"/>
          <a:ext cx="0" cy="2876550"/>
        </a:xfrm>
        <a:prstGeom prst="line">
          <a:avLst/>
        </a:prstGeom>
        <a:noFill/>
        <a:ln w="9525">
          <a:solidFill>
            <a:srgbClr val="000000"/>
          </a:solidFill>
          <a:round/>
          <a:headEnd/>
          <a:tailEnd/>
        </a:ln>
      </xdr:spPr>
    </xdr:sp>
    <xdr:clientData/>
  </xdr:twoCellAnchor>
  <xdr:twoCellAnchor>
    <xdr:from>
      <xdr:col>0</xdr:col>
      <xdr:colOff>0</xdr:colOff>
      <xdr:row>2</xdr:row>
      <xdr:rowOff>85725</xdr:rowOff>
    </xdr:from>
    <xdr:to>
      <xdr:col>0</xdr:col>
      <xdr:colOff>0</xdr:colOff>
      <xdr:row>20</xdr:row>
      <xdr:rowOff>0</xdr:rowOff>
    </xdr:to>
    <xdr:sp macro="" textlink="">
      <xdr:nvSpPr>
        <xdr:cNvPr id="58769" name="Line 2"/>
        <xdr:cNvSpPr>
          <a:spLocks noChangeShapeType="1"/>
        </xdr:cNvSpPr>
      </xdr:nvSpPr>
      <xdr:spPr bwMode="auto">
        <a:xfrm flipV="1">
          <a:off x="0" y="428625"/>
          <a:ext cx="0" cy="29146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zoomScaleNormal="100" workbookViewId="0">
      <pane ySplit="5" topLeftCell="A84" activePane="bottomLeft" state="frozenSplit"/>
      <selection pane="bottomLeft" activeCell="A41" sqref="A41"/>
    </sheetView>
  </sheetViews>
  <sheetFormatPr defaultRowHeight="12.75" customHeight="1" x14ac:dyDescent="0.25"/>
  <cols>
    <col min="1" max="1" width="76.28515625" style="36" customWidth="1"/>
    <col min="2" max="2" width="13" style="37" customWidth="1"/>
    <col min="3" max="3" width="7.42578125" style="37" customWidth="1"/>
    <col min="4" max="4" width="10.5703125" style="183" customWidth="1"/>
    <col min="5" max="5" width="12.5703125" style="183" customWidth="1"/>
    <col min="6" max="16384" width="9.140625" style="36"/>
  </cols>
  <sheetData>
    <row r="1" spans="1:6" ht="12.75" customHeight="1" x14ac:dyDescent="0.25">
      <c r="A1" s="1065" t="s">
        <v>827</v>
      </c>
      <c r="B1" s="1065"/>
      <c r="C1" s="1065"/>
      <c r="D1" s="1065"/>
      <c r="E1" s="1065"/>
    </row>
    <row r="2" spans="1:6" ht="12.75" customHeight="1" thickBot="1" x14ac:dyDescent="0.3">
      <c r="A2" s="1066"/>
      <c r="B2" s="1066"/>
      <c r="C2" s="1066"/>
      <c r="D2" s="1066"/>
      <c r="E2" s="1066"/>
    </row>
    <row r="3" spans="1:6" ht="27.95" customHeight="1" thickBot="1" x14ac:dyDescent="0.3">
      <c r="A3" s="1058" t="s">
        <v>660</v>
      </c>
      <c r="B3" s="1059"/>
      <c r="C3" s="1059"/>
      <c r="D3" s="1059"/>
      <c r="E3" s="1060"/>
      <c r="F3" s="153"/>
    </row>
    <row r="4" spans="1:6" ht="12.75" customHeight="1" thickBot="1" x14ac:dyDescent="0.3">
      <c r="A4" s="1055" t="s">
        <v>608</v>
      </c>
      <c r="B4" s="1056"/>
      <c r="C4" s="1056"/>
      <c r="D4" s="1056"/>
      <c r="E4" s="1057"/>
    </row>
    <row r="5" spans="1:6" ht="18" customHeight="1" thickBot="1" x14ac:dyDescent="0.3">
      <c r="A5" s="38" t="s">
        <v>609</v>
      </c>
      <c r="B5" s="39" t="s">
        <v>845</v>
      </c>
      <c r="C5" s="40" t="s">
        <v>846</v>
      </c>
      <c r="D5" s="179" t="s">
        <v>847</v>
      </c>
      <c r="E5" s="180" t="s">
        <v>848</v>
      </c>
    </row>
    <row r="6" spans="1:6" ht="12.75" customHeight="1" x14ac:dyDescent="0.25">
      <c r="A6" s="41" t="s">
        <v>0</v>
      </c>
      <c r="B6" s="1063"/>
      <c r="C6" s="1064"/>
      <c r="D6" s="181" t="s">
        <v>588</v>
      </c>
      <c r="E6" s="182" t="s">
        <v>591</v>
      </c>
    </row>
    <row r="7" spans="1:6" ht="12.75" customHeight="1" x14ac:dyDescent="0.25">
      <c r="A7" s="44" t="s">
        <v>1</v>
      </c>
      <c r="B7" s="45" t="s">
        <v>2</v>
      </c>
      <c r="C7" s="46" t="s">
        <v>3</v>
      </c>
      <c r="D7" s="677">
        <f>D8+D16+D27+D35</f>
        <v>187460.94</v>
      </c>
      <c r="E7" s="678">
        <f>E8+E16+E27+E35</f>
        <v>181674.42000000004</v>
      </c>
    </row>
    <row r="8" spans="1:6" ht="12.75" customHeight="1" x14ac:dyDescent="0.25">
      <c r="A8" s="44" t="s">
        <v>4</v>
      </c>
      <c r="B8" s="45" t="s">
        <v>5</v>
      </c>
      <c r="C8" s="46" t="s">
        <v>6</v>
      </c>
      <c r="D8" s="679">
        <f>SUM(D9:D15)</f>
        <v>12538.220000000001</v>
      </c>
      <c r="E8" s="680">
        <f>SUM(E9:E15)</f>
        <v>13048.76</v>
      </c>
    </row>
    <row r="9" spans="1:6" ht="12.75" customHeight="1" x14ac:dyDescent="0.25">
      <c r="A9" s="44" t="s">
        <v>7</v>
      </c>
      <c r="B9" s="45" t="s">
        <v>8</v>
      </c>
      <c r="C9" s="46" t="s">
        <v>9</v>
      </c>
      <c r="D9" s="681"/>
      <c r="E9" s="682"/>
    </row>
    <row r="10" spans="1:6" ht="12.75" customHeight="1" x14ac:dyDescent="0.25">
      <c r="A10" s="44" t="s">
        <v>10</v>
      </c>
      <c r="B10" s="45" t="s">
        <v>11</v>
      </c>
      <c r="C10" s="46" t="s">
        <v>12</v>
      </c>
      <c r="D10" s="681">
        <v>11708.04</v>
      </c>
      <c r="E10" s="682">
        <v>12218.58</v>
      </c>
    </row>
    <row r="11" spans="1:6" ht="12.75" customHeight="1" x14ac:dyDescent="0.25">
      <c r="A11" s="44" t="s">
        <v>13</v>
      </c>
      <c r="B11" s="45" t="s">
        <v>14</v>
      </c>
      <c r="C11" s="46" t="s">
        <v>15</v>
      </c>
      <c r="D11" s="681"/>
      <c r="E11" s="682"/>
    </row>
    <row r="12" spans="1:6" ht="12.75" customHeight="1" x14ac:dyDescent="0.25">
      <c r="A12" s="44" t="s">
        <v>16</v>
      </c>
      <c r="B12" s="45" t="s">
        <v>17</v>
      </c>
      <c r="C12" s="46" t="s">
        <v>18</v>
      </c>
      <c r="D12" s="681">
        <v>830.18</v>
      </c>
      <c r="E12" s="682">
        <v>830.18</v>
      </c>
    </row>
    <row r="13" spans="1:6" ht="12.75" customHeight="1" x14ac:dyDescent="0.25">
      <c r="A13" s="44" t="s">
        <v>19</v>
      </c>
      <c r="B13" s="45" t="s">
        <v>20</v>
      </c>
      <c r="C13" s="46" t="s">
        <v>21</v>
      </c>
      <c r="D13" s="681"/>
      <c r="E13" s="682"/>
    </row>
    <row r="14" spans="1:6" ht="12.75" customHeight="1" x14ac:dyDescent="0.25">
      <c r="A14" s="44" t="s">
        <v>22</v>
      </c>
      <c r="B14" s="45" t="s">
        <v>23</v>
      </c>
      <c r="C14" s="46" t="s">
        <v>24</v>
      </c>
      <c r="D14" s="681"/>
      <c r="E14" s="682"/>
    </row>
    <row r="15" spans="1:6" ht="12.75" customHeight="1" x14ac:dyDescent="0.25">
      <c r="A15" s="44" t="s">
        <v>25</v>
      </c>
      <c r="B15" s="45" t="s">
        <v>26</v>
      </c>
      <c r="C15" s="46" t="s">
        <v>27</v>
      </c>
      <c r="D15" s="681"/>
      <c r="E15" s="682"/>
    </row>
    <row r="16" spans="1:6" ht="12.75" customHeight="1" x14ac:dyDescent="0.25">
      <c r="A16" s="47" t="s">
        <v>28</v>
      </c>
      <c r="B16" s="45" t="s">
        <v>29</v>
      </c>
      <c r="C16" s="46" t="s">
        <v>30</v>
      </c>
      <c r="D16" s="679">
        <f>SUM(D17:D26)</f>
        <v>213242.43</v>
      </c>
      <c r="E16" s="680">
        <f>SUM(E17:E26)</f>
        <v>216701.10000000003</v>
      </c>
    </row>
    <row r="17" spans="1:5" ht="12.75" customHeight="1" x14ac:dyDescent="0.25">
      <c r="A17" s="44" t="s">
        <v>31</v>
      </c>
      <c r="B17" s="45" t="s">
        <v>32</v>
      </c>
      <c r="C17" s="46" t="s">
        <v>33</v>
      </c>
      <c r="D17" s="681">
        <v>36108.480000000003</v>
      </c>
      <c r="E17" s="682">
        <v>36108.480000000003</v>
      </c>
    </row>
    <row r="18" spans="1:5" ht="12.75" customHeight="1" x14ac:dyDescent="0.25">
      <c r="A18" s="44" t="s">
        <v>34</v>
      </c>
      <c r="B18" s="45" t="s">
        <v>35</v>
      </c>
      <c r="C18" s="46" t="s">
        <v>36</v>
      </c>
      <c r="D18" s="681">
        <v>717</v>
      </c>
      <c r="E18" s="682">
        <v>717</v>
      </c>
    </row>
    <row r="19" spans="1:5" ht="12.75" customHeight="1" x14ac:dyDescent="0.25">
      <c r="A19" s="44" t="s">
        <v>37</v>
      </c>
      <c r="B19" s="45" t="s">
        <v>38</v>
      </c>
      <c r="C19" s="46" t="s">
        <v>39</v>
      </c>
      <c r="D19" s="681">
        <v>70794.17</v>
      </c>
      <c r="E19" s="682">
        <v>71540.22</v>
      </c>
    </row>
    <row r="20" spans="1:5" ht="12.75" customHeight="1" x14ac:dyDescent="0.25">
      <c r="A20" s="44" t="s">
        <v>40</v>
      </c>
      <c r="B20" s="45" t="s">
        <v>41</v>
      </c>
      <c r="C20" s="46" t="s">
        <v>42</v>
      </c>
      <c r="D20" s="681">
        <v>37652.370000000003</v>
      </c>
      <c r="E20" s="682">
        <v>42053.95</v>
      </c>
    </row>
    <row r="21" spans="1:5" ht="12.75" customHeight="1" x14ac:dyDescent="0.25">
      <c r="A21" s="44" t="s">
        <v>43</v>
      </c>
      <c r="B21" s="45" t="s">
        <v>44</v>
      </c>
      <c r="C21" s="46" t="s">
        <v>45</v>
      </c>
      <c r="D21" s="681"/>
      <c r="E21" s="682"/>
    </row>
    <row r="22" spans="1:5" ht="12.75" customHeight="1" x14ac:dyDescent="0.25">
      <c r="A22" s="44" t="s">
        <v>46</v>
      </c>
      <c r="B22" s="45" t="s">
        <v>47</v>
      </c>
      <c r="C22" s="46" t="s">
        <v>48</v>
      </c>
      <c r="D22" s="681"/>
      <c r="E22" s="682"/>
    </row>
    <row r="23" spans="1:5" ht="12.75" customHeight="1" x14ac:dyDescent="0.25">
      <c r="A23" s="44" t="s">
        <v>49</v>
      </c>
      <c r="B23" s="45" t="s">
        <v>50</v>
      </c>
      <c r="C23" s="46" t="s">
        <v>51</v>
      </c>
      <c r="D23" s="681">
        <v>11924.88</v>
      </c>
      <c r="E23" s="682">
        <v>11825.69</v>
      </c>
    </row>
    <row r="24" spans="1:5" ht="12.75" customHeight="1" x14ac:dyDescent="0.25">
      <c r="A24" s="44" t="s">
        <v>52</v>
      </c>
      <c r="B24" s="45" t="s">
        <v>53</v>
      </c>
      <c r="C24" s="46" t="s">
        <v>54</v>
      </c>
      <c r="D24" s="681">
        <v>49123.97</v>
      </c>
      <c r="E24" s="682">
        <v>49792.88</v>
      </c>
    </row>
    <row r="25" spans="1:5" ht="12.75" customHeight="1" x14ac:dyDescent="0.25">
      <c r="A25" s="44" t="s">
        <v>55</v>
      </c>
      <c r="B25" s="45" t="s">
        <v>56</v>
      </c>
      <c r="C25" s="46" t="s">
        <v>57</v>
      </c>
      <c r="D25" s="681">
        <v>6921.56</v>
      </c>
      <c r="E25" s="682">
        <v>4662.88</v>
      </c>
    </row>
    <row r="26" spans="1:5" ht="12.75" customHeight="1" x14ac:dyDescent="0.25">
      <c r="A26" s="44" t="s">
        <v>58</v>
      </c>
      <c r="B26" s="45" t="s">
        <v>59</v>
      </c>
      <c r="C26" s="46" t="s">
        <v>60</v>
      </c>
      <c r="D26" s="681"/>
      <c r="E26" s="682"/>
    </row>
    <row r="27" spans="1:5" ht="12.75" customHeight="1" x14ac:dyDescent="0.25">
      <c r="A27" s="47" t="s">
        <v>61</v>
      </c>
      <c r="B27" s="45" t="s">
        <v>62</v>
      </c>
      <c r="C27" s="46" t="s">
        <v>63</v>
      </c>
      <c r="D27" s="679">
        <f>SUM(D28:D34)</f>
        <v>0</v>
      </c>
      <c r="E27" s="680">
        <f>SUM(E28:E34)</f>
        <v>0</v>
      </c>
    </row>
    <row r="28" spans="1:5" ht="12.75" customHeight="1" x14ac:dyDescent="0.25">
      <c r="A28" s="44" t="s">
        <v>64</v>
      </c>
      <c r="B28" s="45" t="s">
        <v>65</v>
      </c>
      <c r="C28" s="46" t="s">
        <v>66</v>
      </c>
      <c r="D28" s="681"/>
      <c r="E28" s="682"/>
    </row>
    <row r="29" spans="1:5" ht="12.75" customHeight="1" x14ac:dyDescent="0.25">
      <c r="A29" s="44" t="s">
        <v>67</v>
      </c>
      <c r="B29" s="45" t="s">
        <v>68</v>
      </c>
      <c r="C29" s="46" t="s">
        <v>69</v>
      </c>
      <c r="D29" s="681"/>
      <c r="E29" s="682"/>
    </row>
    <row r="30" spans="1:5" ht="12.75" customHeight="1" x14ac:dyDescent="0.25">
      <c r="A30" s="44" t="s">
        <v>70</v>
      </c>
      <c r="B30" s="45" t="s">
        <v>71</v>
      </c>
      <c r="C30" s="46" t="s">
        <v>72</v>
      </c>
      <c r="D30" s="681"/>
      <c r="E30" s="682"/>
    </row>
    <row r="31" spans="1:5" ht="12.75" customHeight="1" x14ac:dyDescent="0.25">
      <c r="A31" s="44" t="s">
        <v>73</v>
      </c>
      <c r="B31" s="45" t="s">
        <v>74</v>
      </c>
      <c r="C31" s="46" t="s">
        <v>75</v>
      </c>
      <c r="D31" s="681"/>
      <c r="E31" s="682"/>
    </row>
    <row r="32" spans="1:5" ht="12.75" customHeight="1" x14ac:dyDescent="0.25">
      <c r="A32" s="44" t="s">
        <v>76</v>
      </c>
      <c r="B32" s="45" t="s">
        <v>77</v>
      </c>
      <c r="C32" s="46" t="s">
        <v>78</v>
      </c>
      <c r="D32" s="681"/>
      <c r="E32" s="682"/>
    </row>
    <row r="33" spans="1:5" ht="12.75" customHeight="1" x14ac:dyDescent="0.25">
      <c r="A33" s="44" t="s">
        <v>79</v>
      </c>
      <c r="B33" s="45" t="s">
        <v>80</v>
      </c>
      <c r="C33" s="46" t="s">
        <v>81</v>
      </c>
      <c r="D33" s="681"/>
      <c r="E33" s="682"/>
    </row>
    <row r="34" spans="1:5" ht="12.75" customHeight="1" x14ac:dyDescent="0.25">
      <c r="A34" s="44" t="s">
        <v>603</v>
      </c>
      <c r="B34" s="45" t="s">
        <v>82</v>
      </c>
      <c r="C34" s="46" t="s">
        <v>83</v>
      </c>
      <c r="D34" s="681"/>
      <c r="E34" s="682"/>
    </row>
    <row r="35" spans="1:5" ht="12.75" customHeight="1" x14ac:dyDescent="0.25">
      <c r="A35" s="47" t="s">
        <v>84</v>
      </c>
      <c r="B35" s="45" t="s">
        <v>85</v>
      </c>
      <c r="C35" s="46" t="s">
        <v>86</v>
      </c>
      <c r="D35" s="679">
        <f>SUM(D36:D46)</f>
        <v>-38319.71</v>
      </c>
      <c r="E35" s="680">
        <f>SUM(E36:E46)</f>
        <v>-48075.44</v>
      </c>
    </row>
    <row r="36" spans="1:5" ht="12.75" customHeight="1" x14ac:dyDescent="0.25">
      <c r="A36" s="44" t="s">
        <v>87</v>
      </c>
      <c r="B36" s="45" t="s">
        <v>88</v>
      </c>
      <c r="C36" s="46" t="s">
        <v>89</v>
      </c>
      <c r="D36" s="681"/>
      <c r="E36" s="682"/>
    </row>
    <row r="37" spans="1:5" ht="12.75" customHeight="1" x14ac:dyDescent="0.25">
      <c r="A37" s="44" t="s">
        <v>90</v>
      </c>
      <c r="B37" s="45" t="s">
        <v>91</v>
      </c>
      <c r="C37" s="46" t="s">
        <v>92</v>
      </c>
      <c r="D37" s="681">
        <v>-5415.19</v>
      </c>
      <c r="E37" s="682">
        <v>-7672.65</v>
      </c>
    </row>
    <row r="38" spans="1:5" ht="12.75" customHeight="1" x14ac:dyDescent="0.25">
      <c r="A38" s="44" t="s">
        <v>93</v>
      </c>
      <c r="B38" s="45" t="s">
        <v>94</v>
      </c>
      <c r="C38" s="46" t="s">
        <v>95</v>
      </c>
      <c r="D38" s="681"/>
      <c r="E38" s="682"/>
    </row>
    <row r="39" spans="1:5" ht="12.75" customHeight="1" x14ac:dyDescent="0.25">
      <c r="A39" s="44" t="s">
        <v>96</v>
      </c>
      <c r="B39" s="45" t="s">
        <v>97</v>
      </c>
      <c r="C39" s="46" t="s">
        <v>98</v>
      </c>
      <c r="D39" s="681">
        <v>-830.18</v>
      </c>
      <c r="E39" s="682">
        <v>-830.18</v>
      </c>
    </row>
    <row r="40" spans="1:5" ht="12.75" customHeight="1" x14ac:dyDescent="0.25">
      <c r="A40" s="44" t="s">
        <v>99</v>
      </c>
      <c r="B40" s="45" t="s">
        <v>100</v>
      </c>
      <c r="C40" s="46" t="s">
        <v>101</v>
      </c>
      <c r="D40" s="681"/>
      <c r="E40" s="682"/>
    </row>
    <row r="41" spans="1:5" ht="12.75" customHeight="1" x14ac:dyDescent="0.25">
      <c r="A41" s="44" t="s">
        <v>102</v>
      </c>
      <c r="B41" s="45" t="s">
        <v>103</v>
      </c>
      <c r="C41" s="46" t="s">
        <v>104</v>
      </c>
      <c r="D41" s="681">
        <v>-5449.03</v>
      </c>
      <c r="E41" s="682">
        <v>-6246.15</v>
      </c>
    </row>
    <row r="42" spans="1:5" ht="12.75" customHeight="1" x14ac:dyDescent="0.25">
      <c r="A42" s="44" t="s">
        <v>105</v>
      </c>
      <c r="B42" s="45" t="s">
        <v>106</v>
      </c>
      <c r="C42" s="46" t="s">
        <v>107</v>
      </c>
      <c r="D42" s="681">
        <v>-14127.74</v>
      </c>
      <c r="E42" s="682">
        <v>-20435.580000000002</v>
      </c>
    </row>
    <row r="43" spans="1:5" ht="12.75" customHeight="1" x14ac:dyDescent="0.25">
      <c r="A43" s="44" t="s">
        <v>108</v>
      </c>
      <c r="B43" s="45" t="s">
        <v>109</v>
      </c>
      <c r="C43" s="46" t="s">
        <v>110</v>
      </c>
      <c r="D43" s="681"/>
      <c r="E43" s="682"/>
    </row>
    <row r="44" spans="1:5" ht="12.75" customHeight="1" x14ac:dyDescent="0.25">
      <c r="A44" s="44" t="s">
        <v>111</v>
      </c>
      <c r="B44" s="45" t="s">
        <v>112</v>
      </c>
      <c r="C44" s="46" t="s">
        <v>113</v>
      </c>
      <c r="D44" s="681"/>
      <c r="E44" s="682"/>
    </row>
    <row r="45" spans="1:5" ht="12.75" customHeight="1" x14ac:dyDescent="0.25">
      <c r="A45" s="44" t="s">
        <v>697</v>
      </c>
      <c r="B45" s="45" t="s">
        <v>114</v>
      </c>
      <c r="C45" s="46" t="s">
        <v>115</v>
      </c>
      <c r="D45" s="681">
        <v>-11924.88</v>
      </c>
      <c r="E45" s="682">
        <v>-11825.69</v>
      </c>
    </row>
    <row r="46" spans="1:5" ht="13.5" thickBot="1" x14ac:dyDescent="0.3">
      <c r="A46" s="48" t="s">
        <v>698</v>
      </c>
      <c r="B46" s="49" t="s">
        <v>116</v>
      </c>
      <c r="C46" s="50" t="s">
        <v>117</v>
      </c>
      <c r="D46" s="683">
        <v>-572.69000000000005</v>
      </c>
      <c r="E46" s="684">
        <v>-1065.19</v>
      </c>
    </row>
    <row r="47" spans="1:5" ht="12.75" customHeight="1" x14ac:dyDescent="0.25">
      <c r="A47" s="51" t="s">
        <v>118</v>
      </c>
      <c r="B47" s="52" t="s">
        <v>119</v>
      </c>
      <c r="C47" s="53" t="s">
        <v>120</v>
      </c>
      <c r="D47" s="685">
        <f>D48+D58+D78+D87</f>
        <v>58514.05</v>
      </c>
      <c r="E47" s="686">
        <f>E48+E58+E78+E87</f>
        <v>68297.239999999991</v>
      </c>
    </row>
    <row r="48" spans="1:5" ht="12.75" customHeight="1" x14ac:dyDescent="0.25">
      <c r="A48" s="47" t="s">
        <v>121</v>
      </c>
      <c r="B48" s="45" t="s">
        <v>122</v>
      </c>
      <c r="C48" s="46" t="s">
        <v>123</v>
      </c>
      <c r="D48" s="679">
        <f>SUM(D49:D57)</f>
        <v>285.45</v>
      </c>
      <c r="E48" s="680">
        <f>SUM(E49:E57)</f>
        <v>484.12</v>
      </c>
    </row>
    <row r="49" spans="1:5" ht="12.75" customHeight="1" x14ac:dyDescent="0.25">
      <c r="A49" s="44" t="s">
        <v>124</v>
      </c>
      <c r="B49" s="45" t="s">
        <v>125</v>
      </c>
      <c r="C49" s="46" t="s">
        <v>126</v>
      </c>
      <c r="D49" s="681">
        <v>221.25</v>
      </c>
      <c r="E49" s="682">
        <v>391.29</v>
      </c>
    </row>
    <row r="50" spans="1:5" ht="12.75" customHeight="1" x14ac:dyDescent="0.25">
      <c r="A50" s="44" t="s">
        <v>127</v>
      </c>
      <c r="B50" s="45" t="s">
        <v>128</v>
      </c>
      <c r="C50" s="46" t="s">
        <v>129</v>
      </c>
      <c r="D50" s="681"/>
      <c r="E50" s="682"/>
    </row>
    <row r="51" spans="1:5" ht="12.75" customHeight="1" x14ac:dyDescent="0.25">
      <c r="A51" s="44" t="s">
        <v>130</v>
      </c>
      <c r="B51" s="45" t="s">
        <v>131</v>
      </c>
      <c r="C51" s="46" t="s">
        <v>132</v>
      </c>
      <c r="D51" s="681"/>
      <c r="E51" s="682"/>
    </row>
    <row r="52" spans="1:5" ht="12.75" customHeight="1" x14ac:dyDescent="0.25">
      <c r="A52" s="44" t="s">
        <v>133</v>
      </c>
      <c r="B52" s="45" t="s">
        <v>134</v>
      </c>
      <c r="C52" s="46" t="s">
        <v>135</v>
      </c>
      <c r="D52" s="681"/>
      <c r="E52" s="682"/>
    </row>
    <row r="53" spans="1:5" ht="12.75" customHeight="1" x14ac:dyDescent="0.25">
      <c r="A53" s="44" t="s">
        <v>136</v>
      </c>
      <c r="B53" s="45" t="s">
        <v>137</v>
      </c>
      <c r="C53" s="46" t="s">
        <v>138</v>
      </c>
      <c r="D53" s="681"/>
      <c r="E53" s="682"/>
    </row>
    <row r="54" spans="1:5" ht="12.75" customHeight="1" x14ac:dyDescent="0.25">
      <c r="A54" s="44" t="s">
        <v>139</v>
      </c>
      <c r="B54" s="45" t="s">
        <v>140</v>
      </c>
      <c r="C54" s="46" t="s">
        <v>141</v>
      </c>
      <c r="D54" s="681"/>
      <c r="E54" s="682"/>
    </row>
    <row r="55" spans="1:5" ht="12.75" customHeight="1" x14ac:dyDescent="0.25">
      <c r="A55" s="44" t="s">
        <v>142</v>
      </c>
      <c r="B55" s="45" t="s">
        <v>143</v>
      </c>
      <c r="C55" s="46" t="s">
        <v>144</v>
      </c>
      <c r="D55" s="681">
        <v>64.2</v>
      </c>
      <c r="E55" s="682">
        <v>92.83</v>
      </c>
    </row>
    <row r="56" spans="1:5" ht="12.75" customHeight="1" x14ac:dyDescent="0.25">
      <c r="A56" s="44" t="s">
        <v>145</v>
      </c>
      <c r="B56" s="45" t="s">
        <v>146</v>
      </c>
      <c r="C56" s="46" t="s">
        <v>147</v>
      </c>
      <c r="D56" s="681"/>
      <c r="E56" s="682"/>
    </row>
    <row r="57" spans="1:5" ht="12.75" customHeight="1" x14ac:dyDescent="0.25">
      <c r="A57" s="44" t="s">
        <v>148</v>
      </c>
      <c r="B57" s="45" t="s">
        <v>149</v>
      </c>
      <c r="C57" s="46" t="s">
        <v>150</v>
      </c>
      <c r="D57" s="681"/>
      <c r="E57" s="682"/>
    </row>
    <row r="58" spans="1:5" ht="12.75" customHeight="1" x14ac:dyDescent="0.25">
      <c r="A58" s="47" t="s">
        <v>151</v>
      </c>
      <c r="B58" s="45" t="s">
        <v>152</v>
      </c>
      <c r="C58" s="46" t="s">
        <v>153</v>
      </c>
      <c r="D58" s="679">
        <f>SUM(D59:D77)</f>
        <v>4633.16</v>
      </c>
      <c r="E58" s="680">
        <f>SUM(E59:E77)</f>
        <v>4415.25</v>
      </c>
    </row>
    <row r="59" spans="1:5" ht="12.75" customHeight="1" x14ac:dyDescent="0.25">
      <c r="A59" s="44" t="s">
        <v>154</v>
      </c>
      <c r="B59" s="45" t="s">
        <v>155</v>
      </c>
      <c r="C59" s="46" t="s">
        <v>156</v>
      </c>
      <c r="D59" s="681">
        <v>65.88</v>
      </c>
      <c r="E59" s="682">
        <v>170.49</v>
      </c>
    </row>
    <row r="60" spans="1:5" ht="12.75" customHeight="1" x14ac:dyDescent="0.25">
      <c r="A60" s="44" t="s">
        <v>157</v>
      </c>
      <c r="B60" s="45" t="s">
        <v>158</v>
      </c>
      <c r="C60" s="46" t="s">
        <v>159</v>
      </c>
      <c r="D60" s="681"/>
      <c r="E60" s="682"/>
    </row>
    <row r="61" spans="1:5" ht="12.75" customHeight="1" x14ac:dyDescent="0.25">
      <c r="A61" s="44" t="s">
        <v>160</v>
      </c>
      <c r="B61" s="45" t="s">
        <v>161</v>
      </c>
      <c r="C61" s="46" t="s">
        <v>162</v>
      </c>
      <c r="D61" s="681"/>
      <c r="E61" s="682"/>
    </row>
    <row r="62" spans="1:5" ht="12.75" customHeight="1" x14ac:dyDescent="0.25">
      <c r="A62" s="44" t="s">
        <v>163</v>
      </c>
      <c r="B62" s="45" t="s">
        <v>149</v>
      </c>
      <c r="C62" s="46" t="s">
        <v>164</v>
      </c>
      <c r="D62" s="681">
        <v>1318.72</v>
      </c>
      <c r="E62" s="682">
        <v>1073.02</v>
      </c>
    </row>
    <row r="63" spans="1:5" ht="12.75" customHeight="1" x14ac:dyDescent="0.25">
      <c r="A63" s="44" t="s">
        <v>165</v>
      </c>
      <c r="B63" s="45" t="s">
        <v>166</v>
      </c>
      <c r="C63" s="46" t="s">
        <v>167</v>
      </c>
      <c r="D63" s="681">
        <v>45.19</v>
      </c>
      <c r="E63" s="682">
        <v>3.22</v>
      </c>
    </row>
    <row r="64" spans="1:5" ht="12.75" customHeight="1" x14ac:dyDescent="0.25">
      <c r="A64" s="44" t="s">
        <v>168</v>
      </c>
      <c r="B64" s="45" t="s">
        <v>169</v>
      </c>
      <c r="C64" s="46" t="s">
        <v>170</v>
      </c>
      <c r="D64" s="681"/>
      <c r="E64" s="682">
        <v>1.2</v>
      </c>
    </row>
    <row r="65" spans="1:6" ht="12.75" customHeight="1" x14ac:dyDescent="0.25">
      <c r="A65" s="310" t="s">
        <v>702</v>
      </c>
      <c r="B65" s="45" t="s">
        <v>171</v>
      </c>
      <c r="C65" s="46" t="s">
        <v>172</v>
      </c>
      <c r="D65" s="681"/>
      <c r="E65" s="682"/>
      <c r="F65"/>
    </row>
    <row r="66" spans="1:6" ht="12.75" customHeight="1" x14ac:dyDescent="0.25">
      <c r="A66" s="44" t="s">
        <v>173</v>
      </c>
      <c r="B66" s="45" t="s">
        <v>174</v>
      </c>
      <c r="C66" s="46" t="s">
        <v>175</v>
      </c>
      <c r="D66" s="681">
        <v>26</v>
      </c>
      <c r="E66" s="682">
        <v>134.78</v>
      </c>
    </row>
    <row r="67" spans="1:6" ht="12.75" customHeight="1" x14ac:dyDescent="0.25">
      <c r="A67" s="44" t="s">
        <v>176</v>
      </c>
      <c r="B67" s="45" t="s">
        <v>177</v>
      </c>
      <c r="C67" s="46" t="s">
        <v>178</v>
      </c>
      <c r="D67" s="681"/>
      <c r="E67" s="682"/>
    </row>
    <row r="68" spans="1:6" ht="12.75" customHeight="1" x14ac:dyDescent="0.25">
      <c r="A68" s="44" t="s">
        <v>179</v>
      </c>
      <c r="B68" s="45" t="s">
        <v>180</v>
      </c>
      <c r="C68" s="46" t="s">
        <v>181</v>
      </c>
      <c r="D68" s="681"/>
      <c r="E68" s="682"/>
    </row>
    <row r="69" spans="1:6" ht="12.75" customHeight="1" x14ac:dyDescent="0.25">
      <c r="A69" s="44" t="s">
        <v>182</v>
      </c>
      <c r="B69" s="45" t="s">
        <v>183</v>
      </c>
      <c r="C69" s="46" t="s">
        <v>184</v>
      </c>
      <c r="D69" s="681"/>
      <c r="E69" s="682"/>
    </row>
    <row r="70" spans="1:6" ht="12.75" customHeight="1" x14ac:dyDescent="0.25">
      <c r="A70" s="44" t="s">
        <v>185</v>
      </c>
      <c r="B70" s="45" t="s">
        <v>186</v>
      </c>
      <c r="C70" s="46" t="s">
        <v>187</v>
      </c>
      <c r="D70" s="681"/>
      <c r="E70" s="682"/>
    </row>
    <row r="71" spans="1:6" ht="12.75" customHeight="1" x14ac:dyDescent="0.25">
      <c r="A71" s="44" t="s">
        <v>696</v>
      </c>
      <c r="B71" s="45" t="s">
        <v>188</v>
      </c>
      <c r="C71" s="46" t="s">
        <v>189</v>
      </c>
      <c r="D71" s="681"/>
      <c r="E71" s="682"/>
    </row>
    <row r="72" spans="1:6" ht="12.75" customHeight="1" x14ac:dyDescent="0.25">
      <c r="A72" s="44" t="s">
        <v>190</v>
      </c>
      <c r="B72" s="45" t="s">
        <v>191</v>
      </c>
      <c r="C72" s="46" t="s">
        <v>192</v>
      </c>
      <c r="D72" s="681"/>
      <c r="E72" s="682"/>
    </row>
    <row r="73" spans="1:6" ht="12.75" customHeight="1" x14ac:dyDescent="0.25">
      <c r="A73" s="44" t="s">
        <v>604</v>
      </c>
      <c r="B73" s="45" t="s">
        <v>193</v>
      </c>
      <c r="C73" s="46" t="s">
        <v>194</v>
      </c>
      <c r="D73" s="681"/>
      <c r="E73" s="682"/>
    </row>
    <row r="74" spans="1:6" ht="12.75" customHeight="1" x14ac:dyDescent="0.25">
      <c r="A74" s="44" t="s">
        <v>605</v>
      </c>
      <c r="B74" s="45" t="s">
        <v>195</v>
      </c>
      <c r="C74" s="46" t="s">
        <v>196</v>
      </c>
      <c r="D74" s="681"/>
      <c r="E74" s="682"/>
    </row>
    <row r="75" spans="1:6" ht="12.75" customHeight="1" x14ac:dyDescent="0.25">
      <c r="A75" s="44" t="s">
        <v>197</v>
      </c>
      <c r="B75" s="45" t="s">
        <v>198</v>
      </c>
      <c r="C75" s="46" t="s">
        <v>199</v>
      </c>
      <c r="D75" s="681">
        <v>3.77</v>
      </c>
      <c r="E75" s="682">
        <v>53.27</v>
      </c>
    </row>
    <row r="76" spans="1:6" ht="12.75" customHeight="1" x14ac:dyDescent="0.25">
      <c r="A76" s="44" t="s">
        <v>200</v>
      </c>
      <c r="B76" s="45" t="s">
        <v>201</v>
      </c>
      <c r="C76" s="46" t="s">
        <v>202</v>
      </c>
      <c r="D76" s="681">
        <v>3173.6</v>
      </c>
      <c r="E76" s="682">
        <v>2979.27</v>
      </c>
    </row>
    <row r="77" spans="1:6" ht="12.75" customHeight="1" x14ac:dyDescent="0.25">
      <c r="A77" s="44" t="s">
        <v>203</v>
      </c>
      <c r="B77" s="45" t="s">
        <v>204</v>
      </c>
      <c r="C77" s="46" t="s">
        <v>205</v>
      </c>
      <c r="D77" s="681"/>
      <c r="E77" s="682"/>
    </row>
    <row r="78" spans="1:6" ht="12.75" customHeight="1" x14ac:dyDescent="0.25">
      <c r="A78" s="47" t="s">
        <v>206</v>
      </c>
      <c r="B78" s="45" t="s">
        <v>207</v>
      </c>
      <c r="C78" s="46" t="s">
        <v>208</v>
      </c>
      <c r="D78" s="679">
        <f>SUM(D79:D86)</f>
        <v>53270.82</v>
      </c>
      <c r="E78" s="680">
        <f>SUM(E79:E86)</f>
        <v>63108.08</v>
      </c>
    </row>
    <row r="79" spans="1:6" ht="12.75" customHeight="1" x14ac:dyDescent="0.25">
      <c r="A79" s="44" t="s">
        <v>209</v>
      </c>
      <c r="B79" s="45" t="s">
        <v>210</v>
      </c>
      <c r="C79" s="46" t="s">
        <v>211</v>
      </c>
      <c r="D79" s="681">
        <v>440.52</v>
      </c>
      <c r="E79" s="682">
        <v>463.5</v>
      </c>
    </row>
    <row r="80" spans="1:6" ht="12.75" customHeight="1" x14ac:dyDescent="0.25">
      <c r="A80" s="44" t="s">
        <v>212</v>
      </c>
      <c r="B80" s="45" t="s">
        <v>213</v>
      </c>
      <c r="C80" s="46" t="s">
        <v>214</v>
      </c>
      <c r="D80" s="681">
        <v>76.45</v>
      </c>
      <c r="E80" s="682">
        <v>97.37</v>
      </c>
    </row>
    <row r="81" spans="1:5" ht="12.75" customHeight="1" x14ac:dyDescent="0.25">
      <c r="A81" s="44" t="s">
        <v>215</v>
      </c>
      <c r="B81" s="45" t="s">
        <v>216</v>
      </c>
      <c r="C81" s="46" t="s">
        <v>217</v>
      </c>
      <c r="D81" s="681">
        <v>52753.85</v>
      </c>
      <c r="E81" s="682">
        <v>62547.21</v>
      </c>
    </row>
    <row r="82" spans="1:5" ht="12.75" customHeight="1" x14ac:dyDescent="0.25">
      <c r="A82" s="44" t="s">
        <v>218</v>
      </c>
      <c r="B82" s="45" t="s">
        <v>219</v>
      </c>
      <c r="C82" s="46" t="s">
        <v>220</v>
      </c>
      <c r="D82" s="681"/>
      <c r="E82" s="682"/>
    </row>
    <row r="83" spans="1:5" ht="12.75" customHeight="1" x14ac:dyDescent="0.25">
      <c r="A83" s="44" t="s">
        <v>221</v>
      </c>
      <c r="B83" s="45" t="s">
        <v>222</v>
      </c>
      <c r="C83" s="46" t="s">
        <v>223</v>
      </c>
      <c r="D83" s="681"/>
      <c r="E83" s="682"/>
    </row>
    <row r="84" spans="1:5" ht="12.75" customHeight="1" x14ac:dyDescent="0.25">
      <c r="A84" s="44" t="s">
        <v>224</v>
      </c>
      <c r="B84" s="45" t="s">
        <v>225</v>
      </c>
      <c r="C84" s="46" t="s">
        <v>226</v>
      </c>
      <c r="D84" s="681"/>
      <c r="E84" s="682"/>
    </row>
    <row r="85" spans="1:5" ht="12.75" customHeight="1" x14ac:dyDescent="0.25">
      <c r="A85" s="44" t="s">
        <v>227</v>
      </c>
      <c r="B85" s="45" t="s">
        <v>228</v>
      </c>
      <c r="C85" s="46" t="s">
        <v>229</v>
      </c>
      <c r="D85" s="681"/>
      <c r="E85" s="682"/>
    </row>
    <row r="86" spans="1:5" ht="12.75" customHeight="1" x14ac:dyDescent="0.25">
      <c r="A86" s="44" t="s">
        <v>230</v>
      </c>
      <c r="B86" s="45" t="s">
        <v>231</v>
      </c>
      <c r="C86" s="46" t="s">
        <v>232</v>
      </c>
      <c r="D86" s="681"/>
      <c r="E86" s="682"/>
    </row>
    <row r="87" spans="1:5" ht="12.75" customHeight="1" x14ac:dyDescent="0.25">
      <c r="A87" s="47" t="s">
        <v>233</v>
      </c>
      <c r="B87" s="45" t="s">
        <v>234</v>
      </c>
      <c r="C87" s="46" t="s">
        <v>235</v>
      </c>
      <c r="D87" s="679">
        <f>SUM(D88:D90)</f>
        <v>324.62</v>
      </c>
      <c r="E87" s="680">
        <f>SUM(E88:E90)</f>
        <v>289.78999999999996</v>
      </c>
    </row>
    <row r="88" spans="1:5" ht="12.75" customHeight="1" x14ac:dyDescent="0.25">
      <c r="A88" s="44" t="s">
        <v>236</v>
      </c>
      <c r="B88" s="45" t="s">
        <v>237</v>
      </c>
      <c r="C88" s="46" t="s">
        <v>238</v>
      </c>
      <c r="D88" s="681">
        <v>266.69</v>
      </c>
      <c r="E88" s="682">
        <v>218.48</v>
      </c>
    </row>
    <row r="89" spans="1:5" ht="12.75" customHeight="1" x14ac:dyDescent="0.25">
      <c r="A89" s="44" t="s">
        <v>239</v>
      </c>
      <c r="B89" s="45" t="s">
        <v>240</v>
      </c>
      <c r="C89" s="46" t="s">
        <v>241</v>
      </c>
      <c r="D89" s="681"/>
      <c r="E89" s="682">
        <v>44.05</v>
      </c>
    </row>
    <row r="90" spans="1:5" ht="12.75" customHeight="1" x14ac:dyDescent="0.25">
      <c r="A90" s="44" t="s">
        <v>242</v>
      </c>
      <c r="B90" s="45" t="s">
        <v>243</v>
      </c>
      <c r="C90" s="46" t="s">
        <v>244</v>
      </c>
      <c r="D90" s="681">
        <v>57.93</v>
      </c>
      <c r="E90" s="682">
        <v>27.26</v>
      </c>
    </row>
    <row r="91" spans="1:5" ht="12.75" customHeight="1" thickBot="1" x14ac:dyDescent="0.3">
      <c r="A91" s="48" t="s">
        <v>245</v>
      </c>
      <c r="B91" s="49" t="s">
        <v>246</v>
      </c>
      <c r="C91" s="50" t="s">
        <v>247</v>
      </c>
      <c r="D91" s="687">
        <f>D7+D47</f>
        <v>245974.99</v>
      </c>
      <c r="E91" s="688">
        <f>E7+E47</f>
        <v>249971.66000000003</v>
      </c>
    </row>
    <row r="92" spans="1:5" ht="12.75" customHeight="1" thickBot="1" x14ac:dyDescent="0.3">
      <c r="A92" s="54" t="s">
        <v>248</v>
      </c>
      <c r="B92" s="1061" t="s">
        <v>249</v>
      </c>
      <c r="C92" s="1062"/>
      <c r="D92" s="179" t="s">
        <v>658</v>
      </c>
      <c r="E92" s="180" t="s">
        <v>659</v>
      </c>
    </row>
    <row r="93" spans="1:5" ht="12.75" customHeight="1" x14ac:dyDescent="0.25">
      <c r="A93" s="55" t="s">
        <v>250</v>
      </c>
      <c r="B93" s="42" t="s">
        <v>251</v>
      </c>
      <c r="C93" s="43" t="s">
        <v>252</v>
      </c>
      <c r="D93" s="677">
        <f>D94+D98</f>
        <v>218854.34000000003</v>
      </c>
      <c r="E93" s="678">
        <f>E94+E98</f>
        <v>226952.44</v>
      </c>
    </row>
    <row r="94" spans="1:5" ht="12.75" customHeight="1" x14ac:dyDescent="0.25">
      <c r="A94" s="44" t="s">
        <v>253</v>
      </c>
      <c r="B94" s="45" t="s">
        <v>254</v>
      </c>
      <c r="C94" s="46" t="s">
        <v>255</v>
      </c>
      <c r="D94" s="679">
        <f>SUM(D95:D97)</f>
        <v>217630.46000000002</v>
      </c>
      <c r="E94" s="680">
        <f>SUM(E95:E97)</f>
        <v>226334.03</v>
      </c>
    </row>
    <row r="95" spans="1:5" ht="12.75" customHeight="1" x14ac:dyDescent="0.25">
      <c r="A95" s="44" t="s">
        <v>256</v>
      </c>
      <c r="B95" s="45" t="s">
        <v>257</v>
      </c>
      <c r="C95" s="46" t="s">
        <v>258</v>
      </c>
      <c r="D95" s="681">
        <v>184791.63</v>
      </c>
      <c r="E95" s="682">
        <v>178018.05</v>
      </c>
    </row>
    <row r="96" spans="1:5" ht="12.75" customHeight="1" x14ac:dyDescent="0.25">
      <c r="A96" s="44" t="s">
        <v>259</v>
      </c>
      <c r="B96" s="45" t="s">
        <v>260</v>
      </c>
      <c r="C96" s="46" t="s">
        <v>261</v>
      </c>
      <c r="D96" s="681">
        <v>32838.83</v>
      </c>
      <c r="E96" s="682">
        <v>48315.98</v>
      </c>
    </row>
    <row r="97" spans="1:6" ht="12.75" customHeight="1" x14ac:dyDescent="0.25">
      <c r="A97" s="44" t="s">
        <v>262</v>
      </c>
      <c r="B97" s="45" t="s">
        <v>263</v>
      </c>
      <c r="C97" s="46" t="s">
        <v>264</v>
      </c>
      <c r="D97" s="681"/>
      <c r="E97" s="682"/>
      <c r="F97" s="153"/>
    </row>
    <row r="98" spans="1:6" ht="12.75" customHeight="1" x14ac:dyDescent="0.25">
      <c r="A98" s="47" t="s">
        <v>699</v>
      </c>
      <c r="B98" s="45" t="s">
        <v>265</v>
      </c>
      <c r="C98" s="46" t="s">
        <v>266</v>
      </c>
      <c r="D98" s="679">
        <f>SUM(D99:D101)</f>
        <v>1223.8800000000001</v>
      </c>
      <c r="E98" s="680">
        <f>SUM(E99:E101)</f>
        <v>618.41</v>
      </c>
    </row>
    <row r="99" spans="1:6" ht="12.75" customHeight="1" x14ac:dyDescent="0.25">
      <c r="A99" s="44" t="s">
        <v>267</v>
      </c>
      <c r="B99" s="45" t="s">
        <v>268</v>
      </c>
      <c r="C99" s="46" t="s">
        <v>269</v>
      </c>
      <c r="D99" s="681"/>
      <c r="E99" s="682">
        <v>618.41</v>
      </c>
    </row>
    <row r="100" spans="1:6" ht="12.75" customHeight="1" x14ac:dyDescent="0.25">
      <c r="A100" s="44" t="s">
        <v>270</v>
      </c>
      <c r="B100" s="45" t="s">
        <v>271</v>
      </c>
      <c r="C100" s="46" t="s">
        <v>272</v>
      </c>
      <c r="D100" s="681">
        <v>1223.8800000000001</v>
      </c>
      <c r="E100" s="682"/>
    </row>
    <row r="101" spans="1:6" ht="12.75" customHeight="1" x14ac:dyDescent="0.25">
      <c r="A101" s="44" t="s">
        <v>701</v>
      </c>
      <c r="B101" s="45" t="s">
        <v>273</v>
      </c>
      <c r="C101" s="46" t="s">
        <v>274</v>
      </c>
      <c r="D101" s="681"/>
      <c r="E101" s="682"/>
    </row>
    <row r="102" spans="1:6" ht="12.75" customHeight="1" x14ac:dyDescent="0.25">
      <c r="A102" s="44" t="s">
        <v>275</v>
      </c>
      <c r="B102" s="56" t="s">
        <v>276</v>
      </c>
      <c r="C102" s="46" t="s">
        <v>277</v>
      </c>
      <c r="D102" s="679">
        <f>D103+D105+D113+D137</f>
        <v>27120.95</v>
      </c>
      <c r="E102" s="680">
        <f>E103+E105+E113+E137</f>
        <v>23019.219999999998</v>
      </c>
    </row>
    <row r="103" spans="1:6" ht="12.75" customHeight="1" x14ac:dyDescent="0.25">
      <c r="A103" s="44" t="s">
        <v>278</v>
      </c>
      <c r="B103" s="45" t="s">
        <v>279</v>
      </c>
      <c r="C103" s="46" t="s">
        <v>280</v>
      </c>
      <c r="D103" s="681"/>
      <c r="E103" s="682"/>
    </row>
    <row r="104" spans="1:6" ht="12.75" customHeight="1" x14ac:dyDescent="0.25">
      <c r="A104" s="44" t="s">
        <v>281</v>
      </c>
      <c r="B104" s="45" t="s">
        <v>282</v>
      </c>
      <c r="C104" s="46" t="s">
        <v>283</v>
      </c>
      <c r="D104" s="681"/>
      <c r="E104" s="682"/>
    </row>
    <row r="105" spans="1:6" ht="12.75" customHeight="1" x14ac:dyDescent="0.25">
      <c r="A105" s="44" t="s">
        <v>284</v>
      </c>
      <c r="B105" s="45" t="s">
        <v>285</v>
      </c>
      <c r="C105" s="46" t="s">
        <v>286</v>
      </c>
      <c r="D105" s="679">
        <f>SUM(D106:D112)</f>
        <v>0</v>
      </c>
      <c r="E105" s="680">
        <f>SUM(E106:E112)</f>
        <v>0</v>
      </c>
    </row>
    <row r="106" spans="1:6" ht="12.75" customHeight="1" x14ac:dyDescent="0.25">
      <c r="A106" s="44" t="s">
        <v>287</v>
      </c>
      <c r="B106" s="45" t="s">
        <v>288</v>
      </c>
      <c r="C106" s="46" t="s">
        <v>289</v>
      </c>
      <c r="D106" s="681"/>
      <c r="E106" s="682"/>
    </row>
    <row r="107" spans="1:6" ht="12.75" customHeight="1" x14ac:dyDescent="0.25">
      <c r="A107" s="44" t="s">
        <v>606</v>
      </c>
      <c r="B107" s="45" t="s">
        <v>290</v>
      </c>
      <c r="C107" s="46" t="s">
        <v>291</v>
      </c>
      <c r="D107" s="681"/>
      <c r="E107" s="682"/>
    </row>
    <row r="108" spans="1:6" ht="12.75" customHeight="1" x14ac:dyDescent="0.25">
      <c r="A108" s="44" t="s">
        <v>292</v>
      </c>
      <c r="B108" s="45" t="s">
        <v>293</v>
      </c>
      <c r="C108" s="46" t="s">
        <v>294</v>
      </c>
      <c r="D108" s="681"/>
      <c r="E108" s="682"/>
    </row>
    <row r="109" spans="1:6" ht="12.75" customHeight="1" x14ac:dyDescent="0.25">
      <c r="A109" s="44" t="s">
        <v>295</v>
      </c>
      <c r="B109" s="45" t="s">
        <v>296</v>
      </c>
      <c r="C109" s="46" t="s">
        <v>297</v>
      </c>
      <c r="D109" s="681"/>
      <c r="E109" s="682"/>
    </row>
    <row r="110" spans="1:6" ht="12.75" customHeight="1" x14ac:dyDescent="0.25">
      <c r="A110" s="44" t="s">
        <v>298</v>
      </c>
      <c r="B110" s="45" t="s">
        <v>299</v>
      </c>
      <c r="C110" s="46" t="s">
        <v>300</v>
      </c>
      <c r="D110" s="681"/>
      <c r="E110" s="682"/>
    </row>
    <row r="111" spans="1:6" ht="12.75" customHeight="1" x14ac:dyDescent="0.25">
      <c r="A111" s="44" t="s">
        <v>301</v>
      </c>
      <c r="B111" s="45" t="s">
        <v>302</v>
      </c>
      <c r="C111" s="46" t="s">
        <v>303</v>
      </c>
      <c r="D111" s="681"/>
      <c r="E111" s="682"/>
    </row>
    <row r="112" spans="1:6" ht="12.75" customHeight="1" x14ac:dyDescent="0.25">
      <c r="A112" s="44" t="s">
        <v>304</v>
      </c>
      <c r="B112" s="45" t="s">
        <v>305</v>
      </c>
      <c r="C112" s="46" t="s">
        <v>306</v>
      </c>
      <c r="D112" s="681"/>
      <c r="E112" s="682"/>
    </row>
    <row r="113" spans="1:5" ht="12.75" customHeight="1" x14ac:dyDescent="0.25">
      <c r="A113" s="47" t="s">
        <v>307</v>
      </c>
      <c r="B113" s="45" t="s">
        <v>308</v>
      </c>
      <c r="C113" s="46" t="s">
        <v>309</v>
      </c>
      <c r="D113" s="679">
        <f>SUM(D114:D136)</f>
        <v>26231.37</v>
      </c>
      <c r="E113" s="680">
        <f>SUM(E114:E136)</f>
        <v>22499.149999999998</v>
      </c>
    </row>
    <row r="114" spans="1:5" ht="12.75" customHeight="1" x14ac:dyDescent="0.25">
      <c r="A114" s="44" t="s">
        <v>310</v>
      </c>
      <c r="B114" s="45" t="s">
        <v>311</v>
      </c>
      <c r="C114" s="46" t="s">
        <v>312</v>
      </c>
      <c r="D114" s="681">
        <v>5011.84</v>
      </c>
      <c r="E114" s="682">
        <v>2448.91</v>
      </c>
    </row>
    <row r="115" spans="1:5" ht="12.75" customHeight="1" x14ac:dyDescent="0.25">
      <c r="A115" s="44" t="s">
        <v>313</v>
      </c>
      <c r="B115" s="45" t="s">
        <v>314</v>
      </c>
      <c r="C115" s="46" t="s">
        <v>315</v>
      </c>
      <c r="D115" s="681"/>
      <c r="E115" s="682"/>
    </row>
    <row r="116" spans="1:5" ht="12.75" customHeight="1" x14ac:dyDescent="0.25">
      <c r="A116" s="44" t="s">
        <v>316</v>
      </c>
      <c r="B116" s="45" t="s">
        <v>317</v>
      </c>
      <c r="C116" s="46" t="s">
        <v>318</v>
      </c>
      <c r="D116" s="681">
        <v>8774.7800000000007</v>
      </c>
      <c r="E116" s="682">
        <v>7886.63</v>
      </c>
    </row>
    <row r="117" spans="1:5" ht="12.75" customHeight="1" x14ac:dyDescent="0.25">
      <c r="A117" s="44" t="s">
        <v>319</v>
      </c>
      <c r="B117" s="45" t="s">
        <v>320</v>
      </c>
      <c r="C117" s="46" t="s">
        <v>321</v>
      </c>
      <c r="D117" s="681">
        <v>151.36000000000001</v>
      </c>
      <c r="E117" s="682">
        <v>171.5</v>
      </c>
    </row>
    <row r="118" spans="1:5" ht="12.75" customHeight="1" x14ac:dyDescent="0.25">
      <c r="A118" s="44" t="s">
        <v>322</v>
      </c>
      <c r="B118" s="45" t="s">
        <v>323</v>
      </c>
      <c r="C118" s="46" t="s">
        <v>324</v>
      </c>
      <c r="D118" s="681"/>
      <c r="E118" s="682"/>
    </row>
    <row r="119" spans="1:5" ht="12.75" customHeight="1" x14ac:dyDescent="0.25">
      <c r="A119" s="44" t="s">
        <v>325</v>
      </c>
      <c r="B119" s="45" t="s">
        <v>326</v>
      </c>
      <c r="C119" s="46" t="s">
        <v>327</v>
      </c>
      <c r="D119" s="681">
        <v>4381.08</v>
      </c>
      <c r="E119" s="682">
        <v>3886.64</v>
      </c>
    </row>
    <row r="120" spans="1:5" ht="12.75" customHeight="1" x14ac:dyDescent="0.25">
      <c r="A120" s="44" t="s">
        <v>664</v>
      </c>
      <c r="B120" s="45" t="s">
        <v>171</v>
      </c>
      <c r="C120" s="46" t="s">
        <v>328</v>
      </c>
      <c r="D120" s="681">
        <v>2241.66</v>
      </c>
      <c r="E120" s="682">
        <v>2046.41</v>
      </c>
    </row>
    <row r="121" spans="1:5" ht="12.75" customHeight="1" x14ac:dyDescent="0.25">
      <c r="A121" s="44" t="s">
        <v>329</v>
      </c>
      <c r="B121" s="45" t="s">
        <v>174</v>
      </c>
      <c r="C121" s="46" t="s">
        <v>330</v>
      </c>
      <c r="D121" s="681"/>
      <c r="E121" s="682"/>
    </row>
    <row r="122" spans="1:5" ht="12.75" customHeight="1" x14ac:dyDescent="0.25">
      <c r="A122" s="44" t="s">
        <v>331</v>
      </c>
      <c r="B122" s="45" t="s">
        <v>177</v>
      </c>
      <c r="C122" s="46" t="s">
        <v>332</v>
      </c>
      <c r="D122" s="681">
        <v>769.1</v>
      </c>
      <c r="E122" s="682">
        <v>602.26</v>
      </c>
    </row>
    <row r="123" spans="1:5" ht="12.75" customHeight="1" x14ac:dyDescent="0.25">
      <c r="A123" s="44" t="s">
        <v>333</v>
      </c>
      <c r="B123" s="45" t="s">
        <v>180</v>
      </c>
      <c r="C123" s="46" t="s">
        <v>334</v>
      </c>
      <c r="D123" s="681">
        <v>23.77</v>
      </c>
      <c r="E123" s="682">
        <v>354.37</v>
      </c>
    </row>
    <row r="124" spans="1:5" ht="12.75" customHeight="1" x14ac:dyDescent="0.25">
      <c r="A124" s="44" t="s">
        <v>335</v>
      </c>
      <c r="B124" s="45" t="s">
        <v>183</v>
      </c>
      <c r="C124" s="46" t="s">
        <v>336</v>
      </c>
      <c r="D124" s="681">
        <v>0.8</v>
      </c>
      <c r="E124" s="682">
        <v>0.78</v>
      </c>
    </row>
    <row r="125" spans="1:5" ht="12.75" customHeight="1" x14ac:dyDescent="0.25">
      <c r="A125" s="44" t="s">
        <v>337</v>
      </c>
      <c r="B125" s="45" t="s">
        <v>186</v>
      </c>
      <c r="C125" s="46" t="s">
        <v>338</v>
      </c>
      <c r="D125" s="681">
        <v>150.58000000000001</v>
      </c>
      <c r="E125" s="682">
        <v>1202.82</v>
      </c>
    </row>
    <row r="126" spans="1:5" x14ac:dyDescent="0.25">
      <c r="A126" s="44" t="s">
        <v>695</v>
      </c>
      <c r="B126" s="45" t="s">
        <v>188</v>
      </c>
      <c r="C126" s="46" t="s">
        <v>339</v>
      </c>
      <c r="D126" s="681"/>
      <c r="E126" s="682"/>
    </row>
    <row r="127" spans="1:5" x14ac:dyDescent="0.25">
      <c r="A127" s="310" t="s">
        <v>700</v>
      </c>
      <c r="B127" s="45" t="s">
        <v>340</v>
      </c>
      <c r="C127" s="46" t="s">
        <v>341</v>
      </c>
      <c r="D127" s="681"/>
      <c r="E127" s="682"/>
    </row>
    <row r="128" spans="1:5" ht="12.75" customHeight="1" x14ac:dyDescent="0.25">
      <c r="A128" s="44" t="s">
        <v>342</v>
      </c>
      <c r="B128" s="45" t="s">
        <v>343</v>
      </c>
      <c r="C128" s="46" t="s">
        <v>344</v>
      </c>
      <c r="D128" s="681"/>
      <c r="E128" s="682"/>
    </row>
    <row r="129" spans="1:5" ht="12.75" customHeight="1" x14ac:dyDescent="0.25">
      <c r="A129" s="44" t="s">
        <v>345</v>
      </c>
      <c r="B129" s="45" t="s">
        <v>193</v>
      </c>
      <c r="C129" s="46" t="s">
        <v>346</v>
      </c>
      <c r="D129" s="681"/>
      <c r="E129" s="682"/>
    </row>
    <row r="130" spans="1:5" ht="12.75" customHeight="1" x14ac:dyDescent="0.25">
      <c r="A130" s="44" t="s">
        <v>347</v>
      </c>
      <c r="B130" s="45" t="s">
        <v>348</v>
      </c>
      <c r="C130" s="46" t="s">
        <v>349</v>
      </c>
      <c r="D130" s="681">
        <v>3902.67</v>
      </c>
      <c r="E130" s="682">
        <v>3030.54</v>
      </c>
    </row>
    <row r="131" spans="1:5" ht="12.75" customHeight="1" x14ac:dyDescent="0.25">
      <c r="A131" s="44" t="s">
        <v>350</v>
      </c>
      <c r="B131" s="45" t="s">
        <v>351</v>
      </c>
      <c r="C131" s="46" t="s">
        <v>352</v>
      </c>
      <c r="D131" s="681"/>
      <c r="E131" s="682"/>
    </row>
    <row r="132" spans="1:5" ht="12.75" customHeight="1" x14ac:dyDescent="0.25">
      <c r="A132" s="44" t="s">
        <v>353</v>
      </c>
      <c r="B132" s="45" t="s">
        <v>354</v>
      </c>
      <c r="C132" s="46" t="s">
        <v>355</v>
      </c>
      <c r="D132" s="681"/>
      <c r="E132" s="682"/>
    </row>
    <row r="133" spans="1:5" ht="12.75" customHeight="1" x14ac:dyDescent="0.25">
      <c r="A133" s="44" t="s">
        <v>607</v>
      </c>
      <c r="B133" s="45" t="s">
        <v>356</v>
      </c>
      <c r="C133" s="46" t="s">
        <v>357</v>
      </c>
      <c r="D133" s="681"/>
      <c r="E133" s="682"/>
    </row>
    <row r="134" spans="1:5" ht="12.75" customHeight="1" x14ac:dyDescent="0.25">
      <c r="A134" s="44" t="s">
        <v>358</v>
      </c>
      <c r="B134" s="45" t="s">
        <v>359</v>
      </c>
      <c r="C134" s="46" t="s">
        <v>360</v>
      </c>
      <c r="D134" s="681"/>
      <c r="E134" s="682"/>
    </row>
    <row r="135" spans="1:5" ht="12.75" customHeight="1" x14ac:dyDescent="0.25">
      <c r="A135" s="44" t="s">
        <v>361</v>
      </c>
      <c r="B135" s="45" t="s">
        <v>302</v>
      </c>
      <c r="C135" s="46" t="s">
        <v>362</v>
      </c>
      <c r="D135" s="681">
        <v>823.73</v>
      </c>
      <c r="E135" s="682">
        <v>868.29</v>
      </c>
    </row>
    <row r="136" spans="1:5" ht="12.75" customHeight="1" x14ac:dyDescent="0.25">
      <c r="A136" s="44" t="s">
        <v>363</v>
      </c>
      <c r="B136" s="45" t="s">
        <v>364</v>
      </c>
      <c r="C136" s="46" t="s">
        <v>365</v>
      </c>
      <c r="D136" s="681"/>
      <c r="E136" s="682"/>
    </row>
    <row r="137" spans="1:5" ht="12.75" customHeight="1" x14ac:dyDescent="0.25">
      <c r="A137" s="47" t="s">
        <v>366</v>
      </c>
      <c r="B137" s="45" t="s">
        <v>367</v>
      </c>
      <c r="C137" s="46" t="s">
        <v>368</v>
      </c>
      <c r="D137" s="679">
        <f>SUM(D138:D140)</f>
        <v>889.58</v>
      </c>
      <c r="E137" s="680">
        <f>SUM(E138:E140)</f>
        <v>520.07000000000005</v>
      </c>
    </row>
    <row r="138" spans="1:5" ht="12.75" customHeight="1" x14ac:dyDescent="0.25">
      <c r="A138" s="44" t="s">
        <v>369</v>
      </c>
      <c r="B138" s="45" t="s">
        <v>370</v>
      </c>
      <c r="C138" s="46" t="s">
        <v>371</v>
      </c>
      <c r="D138" s="681"/>
      <c r="E138" s="682"/>
    </row>
    <row r="139" spans="1:5" ht="12.75" customHeight="1" x14ac:dyDescent="0.25">
      <c r="A139" s="44" t="s">
        <v>372</v>
      </c>
      <c r="B139" s="45" t="s">
        <v>373</v>
      </c>
      <c r="C139" s="46" t="s">
        <v>374</v>
      </c>
      <c r="D139" s="681">
        <v>889.58</v>
      </c>
      <c r="E139" s="682">
        <v>520.07000000000005</v>
      </c>
    </row>
    <row r="140" spans="1:5" ht="12.75" customHeight="1" x14ac:dyDescent="0.25">
      <c r="A140" s="44" t="s">
        <v>375</v>
      </c>
      <c r="B140" s="45" t="s">
        <v>376</v>
      </c>
      <c r="C140" s="46" t="s">
        <v>377</v>
      </c>
      <c r="D140" s="681"/>
      <c r="E140" s="682"/>
    </row>
    <row r="141" spans="1:5" ht="12.75" customHeight="1" thickBot="1" x14ac:dyDescent="0.3">
      <c r="A141" s="48" t="s">
        <v>378</v>
      </c>
      <c r="B141" s="57" t="s">
        <v>379</v>
      </c>
      <c r="C141" s="50" t="s">
        <v>380</v>
      </c>
      <c r="D141" s="689">
        <f>D93+D102</f>
        <v>245975.29000000004</v>
      </c>
      <c r="E141" s="688">
        <f>E93+E102</f>
        <v>249971.66</v>
      </c>
    </row>
    <row r="142" spans="1:5" ht="12.75" customHeight="1" x14ac:dyDescent="0.25">
      <c r="A142" s="58"/>
      <c r="B142" s="59"/>
      <c r="C142" s="59"/>
    </row>
    <row r="143" spans="1:5" ht="12.75" customHeight="1" x14ac:dyDescent="0.25">
      <c r="A143" s="58" t="s">
        <v>640</v>
      </c>
      <c r="B143" s="59"/>
      <c r="C143" s="59"/>
    </row>
    <row r="144" spans="1:5" ht="12.75" customHeight="1" x14ac:dyDescent="0.25">
      <c r="A144" s="60" t="s">
        <v>662</v>
      </c>
      <c r="B144" s="61"/>
      <c r="C144" s="61"/>
    </row>
    <row r="145" spans="1:1" x14ac:dyDescent="0.25">
      <c r="A145" s="171" t="s">
        <v>843</v>
      </c>
    </row>
    <row r="146" spans="1:1" ht="12.75" customHeight="1" x14ac:dyDescent="0.25">
      <c r="A146" s="170" t="s">
        <v>844</v>
      </c>
    </row>
    <row r="147" spans="1:1" ht="12.75" customHeight="1" x14ac:dyDescent="0.25">
      <c r="A147" s="171" t="s">
        <v>1147</v>
      </c>
    </row>
  </sheetData>
  <customSheetViews>
    <customSheetView guid="{2AF6EA2A-E5C5-45EB-B6C4-875AD1E4E056}">
      <pane ySplit="5" topLeftCell="A6" activePane="bottomLeft" state="frozenSplit"/>
      <selection pane="bottomLeft" sqref="A1:E1"/>
      <rowBreaks count="1" manualBreakCount="1">
        <brk id="77" max="4" man="1"/>
      </rowBreaks>
      <pageMargins left="0.59055118110236227" right="0" top="0.39370078740157483" bottom="0.19685039370078741" header="0" footer="0"/>
      <pageSetup paperSize="9" scale="78" orientation="portrait" r:id="rId1"/>
      <headerFooter alignWithMargins="0"/>
    </customSheetView>
  </customSheetViews>
  <mergeCells count="6">
    <mergeCell ref="A4:E4"/>
    <mergeCell ref="A3:E3"/>
    <mergeCell ref="B92:C92"/>
    <mergeCell ref="B6:C6"/>
    <mergeCell ref="A1:E1"/>
    <mergeCell ref="A2:E2"/>
  </mergeCells>
  <pageMargins left="0.59055118110236227" right="0" top="0.39370078740157483" bottom="0.19685039370078741" header="0" footer="0"/>
  <pageSetup paperSize="9" scale="78" orientation="portrait" r:id="rId2"/>
  <headerFooter alignWithMargins="0"/>
  <rowBreaks count="1" manualBreakCount="1">
    <brk id="77" max="4" man="1"/>
  </rowBreaks>
  <ignoredErrors>
    <ignoredError sqref="B9:B46 C7:C46 B49:C91 C47:C48 B93:C121 B122:C14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16"/>
  <sheetViews>
    <sheetView zoomScaleNormal="100" workbookViewId="0">
      <selection activeCell="A41" sqref="A41"/>
    </sheetView>
  </sheetViews>
  <sheetFormatPr defaultColWidth="26.28515625" defaultRowHeight="12.75" x14ac:dyDescent="0.25"/>
  <cols>
    <col min="1" max="1" width="4.28515625" style="884" customWidth="1"/>
    <col min="2" max="2" width="15.85546875" style="884" customWidth="1"/>
    <col min="3" max="3" width="48.28515625" style="884" customWidth="1"/>
    <col min="4" max="4" width="12.140625" style="884" customWidth="1"/>
    <col min="5" max="5" width="10.7109375" style="884" customWidth="1"/>
    <col min="6" max="6" width="11.5703125" style="884" customWidth="1"/>
    <col min="7" max="7" width="10.7109375" style="884" customWidth="1"/>
    <col min="8" max="8" width="11.7109375" style="884" customWidth="1"/>
    <col min="9" max="9" width="10.7109375" style="884" customWidth="1"/>
    <col min="10" max="10" width="12.5703125" style="884" customWidth="1"/>
    <col min="11" max="11" width="2.28515625" style="884" customWidth="1"/>
    <col min="12" max="12" width="10.7109375" style="884" customWidth="1"/>
    <col min="13" max="13" width="14" style="884" customWidth="1"/>
    <col min="14" max="14" width="10.7109375" style="884" customWidth="1"/>
    <col min="15" max="15" width="8.85546875" style="884" customWidth="1"/>
    <col min="16" max="253" width="9.140625" style="884" customWidth="1"/>
    <col min="254" max="254" width="3.28515625" style="884" customWidth="1"/>
    <col min="255" max="255" width="11.85546875" style="884" customWidth="1"/>
    <col min="256" max="16384" width="26.28515625" style="884"/>
  </cols>
  <sheetData>
    <row r="1" spans="1:19" s="866" customFormat="1" ht="15.75" x14ac:dyDescent="0.25">
      <c r="A1" s="881" t="s">
        <v>1152</v>
      </c>
      <c r="C1" s="865"/>
      <c r="D1" s="865"/>
      <c r="E1" s="865"/>
      <c r="F1" s="865"/>
      <c r="G1" s="865"/>
      <c r="H1" s="882"/>
      <c r="I1" s="865"/>
      <c r="J1" s="865"/>
      <c r="K1" s="883"/>
      <c r="L1" s="865"/>
      <c r="M1" s="865"/>
      <c r="N1" s="865"/>
      <c r="P1" s="865"/>
      <c r="Q1" s="865"/>
      <c r="R1" s="865"/>
      <c r="S1" s="865"/>
    </row>
    <row r="2" spans="1:19" ht="13.5" thickBot="1" x14ac:dyDescent="0.25">
      <c r="A2" s="810"/>
      <c r="B2" s="885"/>
      <c r="C2" s="885"/>
      <c r="D2" s="886"/>
      <c r="E2" s="886"/>
      <c r="F2" s="885"/>
      <c r="G2" s="885"/>
      <c r="H2" s="885"/>
      <c r="I2" s="885"/>
      <c r="J2" s="810"/>
      <c r="K2" s="883"/>
      <c r="L2" s="885"/>
      <c r="M2" s="885"/>
      <c r="N2" s="887" t="s">
        <v>500</v>
      </c>
      <c r="O2" s="885"/>
      <c r="P2" s="885"/>
      <c r="Q2" s="885"/>
      <c r="R2" s="885"/>
      <c r="S2" s="885"/>
    </row>
    <row r="3" spans="1:19" ht="27" customHeight="1" x14ac:dyDescent="0.2">
      <c r="A3" s="1170" t="s">
        <v>479</v>
      </c>
      <c r="B3" s="1173" t="s">
        <v>592</v>
      </c>
      <c r="C3" s="1176" t="s">
        <v>757</v>
      </c>
      <c r="D3" s="1179" t="s">
        <v>790</v>
      </c>
      <c r="E3" s="1180"/>
      <c r="F3" s="1180" t="s">
        <v>729</v>
      </c>
      <c r="G3" s="1180"/>
      <c r="H3" s="1180" t="s">
        <v>758</v>
      </c>
      <c r="I3" s="1180"/>
      <c r="J3" s="1168" t="s">
        <v>747</v>
      </c>
      <c r="K3" s="883"/>
      <c r="L3" s="1181" t="s">
        <v>804</v>
      </c>
      <c r="M3" s="1183" t="s">
        <v>884</v>
      </c>
      <c r="N3" s="1185" t="s">
        <v>731</v>
      </c>
      <c r="O3" s="810"/>
      <c r="P3" s="810"/>
      <c r="Q3" s="810"/>
      <c r="R3" s="810"/>
      <c r="S3" s="810"/>
    </row>
    <row r="4" spans="1:19" ht="15" customHeight="1" x14ac:dyDescent="0.2">
      <c r="A4" s="1171"/>
      <c r="B4" s="1174"/>
      <c r="C4" s="1177"/>
      <c r="D4" s="811" t="s">
        <v>791</v>
      </c>
      <c r="E4" s="812" t="s">
        <v>647</v>
      </c>
      <c r="F4" s="811" t="s">
        <v>785</v>
      </c>
      <c r="G4" s="812" t="s">
        <v>647</v>
      </c>
      <c r="H4" s="811" t="s">
        <v>759</v>
      </c>
      <c r="I4" s="812" t="s">
        <v>647</v>
      </c>
      <c r="J4" s="1169"/>
      <c r="K4" s="883"/>
      <c r="L4" s="1182"/>
      <c r="M4" s="1184"/>
      <c r="N4" s="1186"/>
      <c r="O4" s="810"/>
      <c r="P4" s="810"/>
      <c r="Q4" s="810"/>
      <c r="R4" s="810"/>
      <c r="S4" s="810"/>
    </row>
    <row r="5" spans="1:19" ht="12.75" customHeight="1" thickBot="1" x14ac:dyDescent="0.25">
      <c r="A5" s="1172"/>
      <c r="B5" s="1175"/>
      <c r="C5" s="1178"/>
      <c r="D5" s="813" t="s">
        <v>561</v>
      </c>
      <c r="E5" s="814" t="s">
        <v>562</v>
      </c>
      <c r="F5" s="814" t="s">
        <v>563</v>
      </c>
      <c r="G5" s="814" t="s">
        <v>564</v>
      </c>
      <c r="H5" s="814" t="s">
        <v>644</v>
      </c>
      <c r="I5" s="814" t="s">
        <v>645</v>
      </c>
      <c r="J5" s="815" t="s">
        <v>732</v>
      </c>
      <c r="K5" s="883"/>
      <c r="L5" s="816" t="s">
        <v>568</v>
      </c>
      <c r="M5" s="817" t="s">
        <v>569</v>
      </c>
      <c r="N5" s="815" t="s">
        <v>760</v>
      </c>
      <c r="O5" s="810"/>
      <c r="P5" s="810"/>
      <c r="Q5" s="810"/>
      <c r="R5" s="810"/>
      <c r="S5" s="810"/>
    </row>
    <row r="6" spans="1:19" s="883" customFormat="1" ht="12.75" customHeight="1" thickBot="1" x14ac:dyDescent="0.3">
      <c r="A6" s="888">
        <v>1</v>
      </c>
      <c r="B6" s="818" t="s">
        <v>1224</v>
      </c>
      <c r="C6" s="821" t="s">
        <v>1225</v>
      </c>
      <c r="D6" s="902"/>
      <c r="E6" s="903"/>
      <c r="F6" s="903">
        <v>884.41</v>
      </c>
      <c r="G6" s="903">
        <v>884.41</v>
      </c>
      <c r="H6" s="904">
        <v>884.41</v>
      </c>
      <c r="I6" s="904">
        <v>884.41</v>
      </c>
      <c r="J6" s="905">
        <v>0</v>
      </c>
      <c r="K6" s="906"/>
      <c r="L6" s="907"/>
      <c r="M6" s="908"/>
      <c r="N6" s="905">
        <f>M6+L6+I6</f>
        <v>884.41</v>
      </c>
    </row>
    <row r="7" spans="1:19" ht="12.75" customHeight="1" thickBot="1" x14ac:dyDescent="0.25">
      <c r="A7" s="889">
        <v>2</v>
      </c>
      <c r="B7" s="819" t="s">
        <v>1226</v>
      </c>
      <c r="C7" s="820" t="s">
        <v>1227</v>
      </c>
      <c r="D7" s="909"/>
      <c r="E7" s="910"/>
      <c r="F7" s="910">
        <v>579.96</v>
      </c>
      <c r="G7" s="910">
        <v>579.96</v>
      </c>
      <c r="H7" s="898">
        <v>579.96</v>
      </c>
      <c r="I7" s="898">
        <v>579.96</v>
      </c>
      <c r="J7" s="899">
        <v>0</v>
      </c>
      <c r="K7" s="911"/>
      <c r="L7" s="909">
        <v>257.23</v>
      </c>
      <c r="M7" s="910"/>
      <c r="N7" s="905">
        <f>M7+L7+I7</f>
        <v>837.19</v>
      </c>
      <c r="O7" s="810"/>
      <c r="P7" s="810"/>
      <c r="Q7" s="810"/>
      <c r="R7" s="810"/>
      <c r="S7" s="810"/>
    </row>
    <row r="8" spans="1:19" s="891" customFormat="1" ht="12.75" customHeight="1" thickBot="1" x14ac:dyDescent="0.3">
      <c r="A8" s="890">
        <v>9</v>
      </c>
      <c r="B8" s="914" t="s">
        <v>826</v>
      </c>
      <c r="C8" s="912"/>
      <c r="D8" s="901">
        <v>0</v>
      </c>
      <c r="E8" s="900">
        <v>0</v>
      </c>
      <c r="F8" s="900">
        <f>SUM(F6:F7)</f>
        <v>1464.37</v>
      </c>
      <c r="G8" s="900">
        <f>SUM(G6:G7)</f>
        <v>1464.37</v>
      </c>
      <c r="H8" s="900">
        <f>SUM(H6:H7)</f>
        <v>1464.37</v>
      </c>
      <c r="I8" s="900">
        <f>SUM(I6:I7)</f>
        <v>1464.37</v>
      </c>
      <c r="J8" s="900">
        <f>SUM(J6:J7)</f>
        <v>0</v>
      </c>
      <c r="K8" s="913"/>
      <c r="L8" s="901">
        <f>L7+L6</f>
        <v>257.23</v>
      </c>
      <c r="M8" s="901">
        <f t="shared" ref="M8:N8" si="0">M7+M6</f>
        <v>0</v>
      </c>
      <c r="N8" s="901">
        <f t="shared" si="0"/>
        <v>1721.6</v>
      </c>
    </row>
    <row r="9" spans="1:19" s="896" customFormat="1" ht="15" x14ac:dyDescent="0.25">
      <c r="A9" s="892"/>
      <c r="B9" s="893"/>
      <c r="C9" s="893"/>
      <c r="D9" s="894"/>
      <c r="E9" s="894"/>
      <c r="F9" s="894"/>
      <c r="G9" s="894"/>
      <c r="H9" s="894"/>
      <c r="I9" s="894"/>
      <c r="J9" s="894"/>
      <c r="K9" s="895"/>
      <c r="L9" s="894"/>
      <c r="M9" s="894"/>
      <c r="N9" s="894"/>
    </row>
    <row r="10" spans="1:19" ht="18" customHeight="1" x14ac:dyDescent="0.2">
      <c r="A10" s="874" t="s">
        <v>602</v>
      </c>
      <c r="B10" s="810"/>
      <c r="C10" s="810"/>
      <c r="D10" s="810"/>
      <c r="E10" s="810"/>
      <c r="F10" s="810"/>
      <c r="G10" s="810"/>
      <c r="H10" s="810"/>
      <c r="I10" s="810"/>
      <c r="J10" s="810"/>
      <c r="K10" s="810"/>
      <c r="L10" s="810"/>
      <c r="M10" s="810"/>
      <c r="N10" s="810"/>
      <c r="O10" s="810"/>
      <c r="P10" s="810"/>
      <c r="Q10" s="810"/>
      <c r="R10" s="810"/>
      <c r="S10" s="810"/>
    </row>
    <row r="11" spans="1:19" ht="30" customHeight="1" x14ac:dyDescent="0.25">
      <c r="A11" s="1167" t="s">
        <v>1153</v>
      </c>
      <c r="B11" s="1167"/>
      <c r="C11" s="1167"/>
      <c r="D11" s="1167"/>
      <c r="E11" s="1167"/>
      <c r="F11" s="1167"/>
      <c r="G11" s="1167"/>
      <c r="H11" s="1167"/>
      <c r="I11" s="1167"/>
      <c r="J11" s="1167"/>
      <c r="K11" s="1167"/>
      <c r="L11" s="1167"/>
      <c r="M11" s="1167"/>
      <c r="N11" s="1167"/>
    </row>
    <row r="12" spans="1:19" ht="14.25" customHeight="1" x14ac:dyDescent="0.25">
      <c r="A12" s="1167" t="s">
        <v>1154</v>
      </c>
      <c r="B12" s="1167"/>
      <c r="C12" s="1167"/>
      <c r="D12" s="1167"/>
      <c r="E12" s="1167"/>
      <c r="F12" s="1167"/>
      <c r="G12" s="1167"/>
      <c r="H12" s="1167"/>
      <c r="I12" s="1167"/>
      <c r="J12" s="1167"/>
      <c r="K12" s="1167"/>
      <c r="L12" s="1167"/>
      <c r="M12" s="1167"/>
      <c r="N12" s="1167"/>
    </row>
    <row r="13" spans="1:19" ht="28.5" customHeight="1" x14ac:dyDescent="0.25">
      <c r="A13" s="1167" t="s">
        <v>792</v>
      </c>
      <c r="B13" s="1167"/>
      <c r="C13" s="1167"/>
      <c r="D13" s="1167"/>
      <c r="E13" s="1167"/>
      <c r="F13" s="1167"/>
      <c r="G13" s="1167"/>
      <c r="H13" s="1167"/>
      <c r="I13" s="1167"/>
      <c r="J13" s="1167"/>
      <c r="K13" s="1167"/>
      <c r="L13" s="1167"/>
      <c r="M13" s="1167"/>
      <c r="N13" s="1167"/>
    </row>
    <row r="14" spans="1:19" ht="12.75" customHeight="1" x14ac:dyDescent="0.25">
      <c r="A14" s="1167" t="s">
        <v>805</v>
      </c>
      <c r="B14" s="1167"/>
      <c r="C14" s="1167"/>
      <c r="D14" s="1167"/>
      <c r="E14" s="1167"/>
      <c r="F14" s="1167"/>
      <c r="G14" s="1167"/>
      <c r="H14" s="1167"/>
      <c r="I14" s="1167"/>
      <c r="J14" s="1167"/>
      <c r="K14" s="1167"/>
      <c r="L14" s="1167"/>
      <c r="M14" s="1167"/>
      <c r="N14" s="1167"/>
    </row>
    <row r="15" spans="1:19" ht="12.75" customHeight="1" x14ac:dyDescent="0.25">
      <c r="A15" s="915"/>
      <c r="B15" s="915"/>
      <c r="C15" s="915"/>
      <c r="D15" s="915"/>
      <c r="E15" s="915"/>
      <c r="F15" s="915"/>
      <c r="G15" s="915"/>
      <c r="H15" s="915"/>
      <c r="I15" s="915"/>
      <c r="J15" s="915"/>
      <c r="K15" s="915"/>
      <c r="L15" s="915"/>
      <c r="M15" s="915"/>
      <c r="N15" s="915"/>
    </row>
    <row r="16" spans="1:19" x14ac:dyDescent="0.2">
      <c r="B16" s="810"/>
      <c r="C16" s="810"/>
      <c r="D16" s="810"/>
      <c r="E16" s="810"/>
      <c r="F16" s="810"/>
      <c r="G16" s="810"/>
      <c r="H16" s="810"/>
      <c r="I16" s="810"/>
      <c r="J16" s="810"/>
      <c r="K16" s="810"/>
      <c r="L16" s="810"/>
      <c r="M16" s="810"/>
      <c r="N16" s="810"/>
    </row>
  </sheetData>
  <sheetProtection insertRows="0" deleteRows="0"/>
  <customSheetViews>
    <customSheetView guid="{2AF6EA2A-E5C5-45EB-B6C4-875AD1E4E056}" fitToPage="1">
      <pageMargins left="0.19685039370078741" right="0.19685039370078741" top="0.98425196850393704" bottom="0.98425196850393704" header="0.51181102362204722" footer="0.51181102362204722"/>
      <printOptions horizontalCentered="1"/>
      <pageSetup paperSize="9" scale="89" orientation="landscape" cellComments="asDisplayed" r:id="rId1"/>
      <headerFooter alignWithMargins="0"/>
    </customSheetView>
  </customSheetViews>
  <mergeCells count="14">
    <mergeCell ref="A12:N12"/>
    <mergeCell ref="A13:N13"/>
    <mergeCell ref="A14:N14"/>
    <mergeCell ref="J3:J4"/>
    <mergeCell ref="A3:A5"/>
    <mergeCell ref="B3:B5"/>
    <mergeCell ref="C3:C5"/>
    <mergeCell ref="D3:E3"/>
    <mergeCell ref="F3:G3"/>
    <mergeCell ref="L3:L4"/>
    <mergeCell ref="M3:M4"/>
    <mergeCell ref="N3:N4"/>
    <mergeCell ref="H3:I3"/>
    <mergeCell ref="A11:N11"/>
  </mergeCells>
  <printOptions horizontalCentered="1"/>
  <pageMargins left="0.19685039370078741" right="0.19685039370078741" top="0.98425196850393704" bottom="0.98425196850393704" header="0.51181102362204722" footer="0.51181102362204722"/>
  <pageSetup paperSize="9" scale="77" orientation="landscape" cellComments="asDisplayed"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7F52"/>
    <pageSetUpPr fitToPage="1"/>
  </sheetPr>
  <dimension ref="A1:U51"/>
  <sheetViews>
    <sheetView tabSelected="1" zoomScale="89" zoomScaleNormal="89" workbookViewId="0">
      <selection activeCell="G9" sqref="G9"/>
    </sheetView>
  </sheetViews>
  <sheetFormatPr defaultColWidth="9.42578125" defaultRowHeight="15" x14ac:dyDescent="0.25"/>
  <cols>
    <col min="1" max="1" width="4" style="157" customWidth="1"/>
    <col min="2" max="2" width="2.28515625" style="157" customWidth="1"/>
    <col min="3" max="3" width="4.7109375" style="157" customWidth="1"/>
    <col min="4" max="4" width="7.7109375" style="157" customWidth="1"/>
    <col min="5" max="5" width="41.5703125" style="157" customWidth="1"/>
    <col min="6" max="6" width="5.42578125" style="157" customWidth="1"/>
    <col min="7" max="7" width="12.42578125" style="157" customWidth="1"/>
    <col min="8" max="8" width="10.140625" style="157" customWidth="1"/>
    <col min="9" max="9" width="11" style="157" customWidth="1"/>
    <col min="10" max="10" width="9.7109375" style="157" customWidth="1"/>
    <col min="11" max="11" width="11.28515625" style="157" customWidth="1"/>
    <col min="12" max="12" width="9.42578125" style="157" customWidth="1"/>
    <col min="13" max="13" width="10.85546875" style="157" customWidth="1"/>
    <col min="14" max="14" width="10.7109375" style="157" customWidth="1"/>
    <col min="15" max="15" width="10.42578125" style="157" customWidth="1"/>
    <col min="16" max="16" width="10.85546875" style="157" customWidth="1"/>
    <col min="17" max="17" width="2.140625" style="157" customWidth="1"/>
    <col min="18" max="19" width="10.140625" style="157" customWidth="1"/>
    <col min="20" max="248" width="9.140625" style="157" customWidth="1"/>
    <col min="249" max="249" width="5.28515625" style="157" customWidth="1"/>
    <col min="250" max="250" width="5.42578125" style="157" customWidth="1"/>
    <col min="251" max="251" width="7.7109375" style="157" customWidth="1"/>
    <col min="252" max="252" width="39.42578125" style="157" customWidth="1"/>
    <col min="253" max="253" width="11.28515625" style="157" customWidth="1"/>
    <col min="254" max="16384" width="9.42578125" style="157"/>
  </cols>
  <sheetData>
    <row r="1" spans="1:19" ht="15.75" x14ac:dyDescent="0.25">
      <c r="A1" s="549" t="s">
        <v>1155</v>
      </c>
      <c r="C1" s="160"/>
      <c r="D1" s="160"/>
      <c r="E1" s="160"/>
      <c r="F1" s="160"/>
    </row>
    <row r="2" spans="1:19" ht="16.5" thickBot="1" x14ac:dyDescent="0.3">
      <c r="B2" s="160"/>
      <c r="C2" s="160"/>
      <c r="D2" s="160"/>
      <c r="S2" s="458" t="s">
        <v>508</v>
      </c>
    </row>
    <row r="3" spans="1:19" s="159" customFormat="1" ht="50.25" customHeight="1" x14ac:dyDescent="0.25">
      <c r="A3" s="1121" t="s">
        <v>479</v>
      </c>
      <c r="B3" s="1139" t="s">
        <v>807</v>
      </c>
      <c r="C3" s="1139"/>
      <c r="D3" s="1139"/>
      <c r="E3" s="1139"/>
      <c r="F3" s="1210" t="s">
        <v>811</v>
      </c>
      <c r="G3" s="1202" t="s">
        <v>728</v>
      </c>
      <c r="H3" s="1128"/>
      <c r="I3" s="1128" t="s">
        <v>729</v>
      </c>
      <c r="J3" s="1128"/>
      <c r="K3" s="1128" t="s">
        <v>730</v>
      </c>
      <c r="L3" s="1128"/>
      <c r="M3" s="1208" t="s">
        <v>810</v>
      </c>
      <c r="N3" s="1148" t="s">
        <v>1135</v>
      </c>
      <c r="O3" s="1203" t="s">
        <v>949</v>
      </c>
      <c r="P3" s="1137" t="s">
        <v>950</v>
      </c>
      <c r="R3" s="1203" t="s">
        <v>887</v>
      </c>
      <c r="S3" s="1205" t="s">
        <v>731</v>
      </c>
    </row>
    <row r="4" spans="1:19" s="159" customFormat="1" ht="15" customHeight="1" x14ac:dyDescent="0.25">
      <c r="A4" s="1122"/>
      <c r="B4" s="1141"/>
      <c r="C4" s="1141"/>
      <c r="D4" s="1141"/>
      <c r="E4" s="1141"/>
      <c r="F4" s="1211"/>
      <c r="G4" s="439" t="s">
        <v>808</v>
      </c>
      <c r="H4" s="385" t="s">
        <v>809</v>
      </c>
      <c r="I4" s="385" t="s">
        <v>642</v>
      </c>
      <c r="J4" s="385" t="s">
        <v>647</v>
      </c>
      <c r="K4" s="975" t="s">
        <v>642</v>
      </c>
      <c r="L4" s="975" t="s">
        <v>647</v>
      </c>
      <c r="M4" s="1209"/>
      <c r="N4" s="1149"/>
      <c r="O4" s="1204"/>
      <c r="P4" s="1138"/>
      <c r="R4" s="1204"/>
      <c r="S4" s="1206"/>
    </row>
    <row r="5" spans="1:19" s="159" customFormat="1" ht="17.25" customHeight="1" thickBot="1" x14ac:dyDescent="0.3">
      <c r="A5" s="1123"/>
      <c r="B5" s="1143"/>
      <c r="C5" s="1143"/>
      <c r="D5" s="1143"/>
      <c r="E5" s="1143"/>
      <c r="F5" s="1212"/>
      <c r="G5" s="386" t="s">
        <v>561</v>
      </c>
      <c r="H5" s="387" t="s">
        <v>562</v>
      </c>
      <c r="I5" s="387" t="s">
        <v>563</v>
      </c>
      <c r="J5" s="387" t="s">
        <v>564</v>
      </c>
      <c r="K5" s="976" t="s">
        <v>644</v>
      </c>
      <c r="L5" s="976" t="s">
        <v>645</v>
      </c>
      <c r="M5" s="494" t="s">
        <v>795</v>
      </c>
      <c r="N5" s="519" t="s">
        <v>806</v>
      </c>
      <c r="O5" s="388" t="s">
        <v>732</v>
      </c>
      <c r="P5" s="389" t="s">
        <v>568</v>
      </c>
      <c r="R5" s="388" t="s">
        <v>569</v>
      </c>
      <c r="S5" s="441" t="s">
        <v>920</v>
      </c>
    </row>
    <row r="6" spans="1:19" s="161" customFormat="1" ht="16.5" customHeight="1" x14ac:dyDescent="0.25">
      <c r="A6" s="530">
        <v>1</v>
      </c>
      <c r="B6" s="1189" t="s">
        <v>646</v>
      </c>
      <c r="C6" s="1189"/>
      <c r="D6" s="1189"/>
      <c r="E6" s="1189"/>
      <c r="F6" s="524"/>
      <c r="G6" s="1035">
        <f>+G7+G13</f>
        <v>8266.5649999999987</v>
      </c>
      <c r="H6" s="1036">
        <f t="shared" ref="H6:R6" si="0">+H7+H13</f>
        <v>10885.751</v>
      </c>
      <c r="I6" s="1036">
        <f t="shared" si="0"/>
        <v>0</v>
      </c>
      <c r="J6" s="1036">
        <f t="shared" si="0"/>
        <v>0</v>
      </c>
      <c r="K6" s="1036">
        <f t="shared" si="0"/>
        <v>8266.5649999999987</v>
      </c>
      <c r="L6" s="1036">
        <f t="shared" si="0"/>
        <v>10885.751</v>
      </c>
      <c r="M6" s="1037">
        <f t="shared" si="0"/>
        <v>0.85</v>
      </c>
      <c r="N6" s="1038">
        <f>+N7+N13</f>
        <v>3637.2849999999999</v>
      </c>
      <c r="O6" s="1036">
        <f t="shared" si="0"/>
        <v>-2619.1860000000015</v>
      </c>
      <c r="P6" s="1039">
        <f t="shared" si="0"/>
        <v>0</v>
      </c>
      <c r="Q6" s="981"/>
      <c r="R6" s="1036">
        <f t="shared" si="0"/>
        <v>0</v>
      </c>
      <c r="S6" s="1039">
        <f>+S7+R13</f>
        <v>10885.751</v>
      </c>
    </row>
    <row r="7" spans="1:19" s="161" customFormat="1" ht="12.75" x14ac:dyDescent="0.25">
      <c r="A7" s="531">
        <f>A6+1</f>
        <v>2</v>
      </c>
      <c r="B7" s="1207" t="s">
        <v>913</v>
      </c>
      <c r="C7" s="1207"/>
      <c r="D7" s="1207"/>
      <c r="E7" s="1207"/>
      <c r="F7" s="505"/>
      <c r="G7" s="1034">
        <f>G8</f>
        <v>8266.5649999999987</v>
      </c>
      <c r="H7" s="982">
        <f>H8</f>
        <v>10885.751</v>
      </c>
      <c r="I7" s="613">
        <v>0</v>
      </c>
      <c r="J7" s="982">
        <v>0</v>
      </c>
      <c r="K7" s="982">
        <f>K8</f>
        <v>8266.5649999999987</v>
      </c>
      <c r="L7" s="982">
        <f>L8</f>
        <v>10885.751</v>
      </c>
      <c r="M7" s="1031">
        <v>0.85</v>
      </c>
      <c r="N7" s="659">
        <f>N8</f>
        <v>3637.2849999999999</v>
      </c>
      <c r="O7" s="613">
        <f>O8</f>
        <v>-2619.1860000000015</v>
      </c>
      <c r="P7" s="614"/>
      <c r="Q7" s="611"/>
      <c r="R7" s="613"/>
      <c r="S7" s="614">
        <f>S8</f>
        <v>10885.751</v>
      </c>
    </row>
    <row r="8" spans="1:19" s="159" customFormat="1" ht="12.75" x14ac:dyDescent="0.25">
      <c r="A8" s="466">
        <f>+A7+1</f>
        <v>3</v>
      </c>
      <c r="B8" s="476"/>
      <c r="C8" s="1192" t="s">
        <v>734</v>
      </c>
      <c r="D8" s="1193"/>
      <c r="E8" s="1194"/>
      <c r="F8" s="506"/>
      <c r="G8" s="620">
        <f>G9+G10+G11</f>
        <v>8266.5649999999987</v>
      </c>
      <c r="H8" s="617">
        <f>H9+H10+H11</f>
        <v>10885.751</v>
      </c>
      <c r="I8" s="982">
        <v>0</v>
      </c>
      <c r="J8" s="982">
        <v>0</v>
      </c>
      <c r="K8" s="984">
        <f t="shared" ref="K8:L12" si="1">+G8+I8</f>
        <v>8266.5649999999987</v>
      </c>
      <c r="L8" s="984">
        <f t="shared" si="1"/>
        <v>10885.751</v>
      </c>
      <c r="M8" s="1032">
        <v>0.85</v>
      </c>
      <c r="N8" s="660">
        <f>N9+N10+N11</f>
        <v>3637.2849999999999</v>
      </c>
      <c r="O8" s="617">
        <f>+K8-L8</f>
        <v>-2619.1860000000015</v>
      </c>
      <c r="P8" s="618"/>
      <c r="Q8" s="615"/>
      <c r="R8" s="617"/>
      <c r="S8" s="618">
        <f>+L8+R8</f>
        <v>10885.751</v>
      </c>
    </row>
    <row r="9" spans="1:19" s="159" customFormat="1" ht="12.75" x14ac:dyDescent="0.25">
      <c r="A9" s="466">
        <f t="shared" ref="A9:A34" si="2">+A8+1</f>
        <v>4</v>
      </c>
      <c r="B9" s="470"/>
      <c r="C9" s="470"/>
      <c r="D9" s="1195" t="s">
        <v>735</v>
      </c>
      <c r="E9" s="1195"/>
      <c r="F9" s="507"/>
      <c r="G9" s="620">
        <v>2312</v>
      </c>
      <c r="H9" s="617">
        <v>4511.8149999999996</v>
      </c>
      <c r="I9" s="982">
        <v>0</v>
      </c>
      <c r="J9" s="982">
        <v>0</v>
      </c>
      <c r="K9" s="984">
        <f t="shared" si="1"/>
        <v>2312</v>
      </c>
      <c r="L9" s="984">
        <f t="shared" si="1"/>
        <v>4511.8149999999996</v>
      </c>
      <c r="M9" s="1032">
        <v>0.85</v>
      </c>
      <c r="N9" s="660">
        <v>180.19</v>
      </c>
      <c r="O9" s="617">
        <f>+K9-L9</f>
        <v>-2199.8149999999996</v>
      </c>
      <c r="P9" s="618"/>
      <c r="Q9" s="615"/>
      <c r="R9" s="617"/>
      <c r="S9" s="618">
        <f t="shared" ref="S9:S23" si="3">+L9+R9</f>
        <v>4511.8149999999996</v>
      </c>
    </row>
    <row r="10" spans="1:19" s="159" customFormat="1" ht="12.75" x14ac:dyDescent="0.25">
      <c r="A10" s="466">
        <f t="shared" si="2"/>
        <v>5</v>
      </c>
      <c r="B10" s="470"/>
      <c r="C10" s="470"/>
      <c r="D10" s="1195" t="s">
        <v>736</v>
      </c>
      <c r="E10" s="1195"/>
      <c r="F10" s="507"/>
      <c r="G10" s="620">
        <v>5788.0649999999996</v>
      </c>
      <c r="H10" s="617">
        <v>4373.9359999999997</v>
      </c>
      <c r="I10" s="982">
        <v>0</v>
      </c>
      <c r="J10" s="982">
        <v>0</v>
      </c>
      <c r="K10" s="984">
        <f t="shared" si="1"/>
        <v>5788.0649999999996</v>
      </c>
      <c r="L10" s="984">
        <v>4373.9359999999997</v>
      </c>
      <c r="M10" s="1032">
        <v>0.85</v>
      </c>
      <c r="N10" s="660">
        <v>3376.7579999999998</v>
      </c>
      <c r="O10" s="617">
        <f>+K10-L10</f>
        <v>1414.1289999999999</v>
      </c>
      <c r="P10" s="618"/>
      <c r="Q10" s="615"/>
      <c r="R10" s="617"/>
      <c r="S10" s="618">
        <f t="shared" si="3"/>
        <v>4373.9359999999997</v>
      </c>
    </row>
    <row r="11" spans="1:19" s="159" customFormat="1" ht="12.75" x14ac:dyDescent="0.25">
      <c r="A11" s="466">
        <f t="shared" si="2"/>
        <v>6</v>
      </c>
      <c r="B11" s="471"/>
      <c r="C11" s="471"/>
      <c r="D11" s="1198" t="s">
        <v>737</v>
      </c>
      <c r="E11" s="1198"/>
      <c r="F11" s="508"/>
      <c r="G11" s="620">
        <v>166.5</v>
      </c>
      <c r="H11" s="617">
        <v>2000</v>
      </c>
      <c r="I11" s="982">
        <v>0</v>
      </c>
      <c r="J11" s="982">
        <v>0</v>
      </c>
      <c r="K11" s="984">
        <f t="shared" si="1"/>
        <v>166.5</v>
      </c>
      <c r="L11" s="984">
        <f t="shared" si="1"/>
        <v>2000</v>
      </c>
      <c r="M11" s="1032">
        <v>0.85</v>
      </c>
      <c r="N11" s="660">
        <v>80.337000000000003</v>
      </c>
      <c r="O11" s="617">
        <f>+K11-L11</f>
        <v>-1833.5</v>
      </c>
      <c r="P11" s="618"/>
      <c r="Q11" s="615"/>
      <c r="R11" s="617"/>
      <c r="S11" s="618">
        <f t="shared" si="3"/>
        <v>2000</v>
      </c>
    </row>
    <row r="12" spans="1:19" s="159" customFormat="1" ht="12.75" x14ac:dyDescent="0.25">
      <c r="A12" s="466">
        <f t="shared" si="2"/>
        <v>7</v>
      </c>
      <c r="B12" s="471"/>
      <c r="C12" s="471"/>
      <c r="D12" s="1187" t="s">
        <v>648</v>
      </c>
      <c r="E12" s="1187" t="s">
        <v>648</v>
      </c>
      <c r="F12" s="509"/>
      <c r="G12" s="620"/>
      <c r="H12" s="617"/>
      <c r="I12" s="617"/>
      <c r="J12" s="617"/>
      <c r="K12" s="984">
        <f t="shared" si="1"/>
        <v>0</v>
      </c>
      <c r="L12" s="984">
        <f t="shared" si="1"/>
        <v>0</v>
      </c>
      <c r="M12" s="1032"/>
      <c r="N12" s="660"/>
      <c r="O12" s="617">
        <f>+K12-L12</f>
        <v>0</v>
      </c>
      <c r="P12" s="618"/>
      <c r="Q12" s="615"/>
      <c r="R12" s="617"/>
      <c r="S12" s="618">
        <f t="shared" si="3"/>
        <v>0</v>
      </c>
    </row>
    <row r="13" spans="1:19" s="161" customFormat="1" ht="12.75" x14ac:dyDescent="0.25">
      <c r="A13" s="525">
        <f t="shared" si="2"/>
        <v>8</v>
      </c>
      <c r="B13" s="1199" t="s">
        <v>914</v>
      </c>
      <c r="C13" s="1199"/>
      <c r="D13" s="1199"/>
      <c r="E13" s="1199"/>
      <c r="F13" s="505"/>
      <c r="G13" s="616"/>
      <c r="H13" s="613"/>
      <c r="I13" s="613"/>
      <c r="J13" s="613"/>
      <c r="K13" s="982"/>
      <c r="L13" s="982"/>
      <c r="M13" s="1031"/>
      <c r="N13" s="659"/>
      <c r="O13" s="613"/>
      <c r="P13" s="614"/>
      <c r="Q13" s="611"/>
      <c r="R13" s="613"/>
      <c r="S13" s="614"/>
    </row>
    <row r="14" spans="1:19" s="159" customFormat="1" ht="12.75" x14ac:dyDescent="0.25">
      <c r="A14" s="466">
        <f t="shared" si="2"/>
        <v>9</v>
      </c>
      <c r="B14" s="470"/>
      <c r="C14" s="1195" t="s">
        <v>738</v>
      </c>
      <c r="D14" s="1195"/>
      <c r="E14" s="1195"/>
      <c r="F14" s="507"/>
      <c r="G14" s="620"/>
      <c r="H14" s="617"/>
      <c r="I14" s="617"/>
      <c r="J14" s="617"/>
      <c r="K14" s="984">
        <f t="shared" ref="K14:K22" si="4">+G14+I14</f>
        <v>0</v>
      </c>
      <c r="L14" s="984">
        <f t="shared" ref="L14:L22" si="5">+H14+J14</f>
        <v>0</v>
      </c>
      <c r="M14" s="1032"/>
      <c r="N14" s="660"/>
      <c r="O14" s="617">
        <f t="shared" ref="O14:O22" si="6">+K14-L14</f>
        <v>0</v>
      </c>
      <c r="P14" s="618"/>
      <c r="Q14" s="615"/>
      <c r="R14" s="617"/>
      <c r="S14" s="618">
        <f t="shared" si="3"/>
        <v>0</v>
      </c>
    </row>
    <row r="15" spans="1:19" s="159" customFormat="1" ht="12.75" x14ac:dyDescent="0.25">
      <c r="A15" s="466">
        <f t="shared" si="2"/>
        <v>10</v>
      </c>
      <c r="B15" s="470"/>
      <c r="C15" s="483"/>
      <c r="D15" s="483" t="s">
        <v>739</v>
      </c>
      <c r="E15" s="483"/>
      <c r="F15" s="507"/>
      <c r="G15" s="620"/>
      <c r="H15" s="617"/>
      <c r="I15" s="617"/>
      <c r="J15" s="617"/>
      <c r="K15" s="984">
        <f t="shared" si="4"/>
        <v>0</v>
      </c>
      <c r="L15" s="984">
        <f t="shared" si="5"/>
        <v>0</v>
      </c>
      <c r="M15" s="1032"/>
      <c r="N15" s="660"/>
      <c r="O15" s="617">
        <f t="shared" si="6"/>
        <v>0</v>
      </c>
      <c r="P15" s="618"/>
      <c r="Q15" s="615"/>
      <c r="R15" s="617"/>
      <c r="S15" s="618">
        <f t="shared" si="3"/>
        <v>0</v>
      </c>
    </row>
    <row r="16" spans="1:19" s="159" customFormat="1" ht="12.75" x14ac:dyDescent="0.25">
      <c r="A16" s="466">
        <f t="shared" si="2"/>
        <v>11</v>
      </c>
      <c r="B16" s="470"/>
      <c r="C16" s="1195" t="s">
        <v>740</v>
      </c>
      <c r="D16" s="1195"/>
      <c r="E16" s="1195"/>
      <c r="F16" s="507"/>
      <c r="G16" s="620"/>
      <c r="H16" s="617"/>
      <c r="I16" s="617"/>
      <c r="J16" s="617"/>
      <c r="K16" s="984">
        <f t="shared" si="4"/>
        <v>0</v>
      </c>
      <c r="L16" s="984">
        <f t="shared" si="5"/>
        <v>0</v>
      </c>
      <c r="M16" s="1032"/>
      <c r="N16" s="660"/>
      <c r="O16" s="617">
        <f t="shared" si="6"/>
        <v>0</v>
      </c>
      <c r="P16" s="618"/>
      <c r="Q16" s="615"/>
      <c r="R16" s="617"/>
      <c r="S16" s="618">
        <f t="shared" si="3"/>
        <v>0</v>
      </c>
    </row>
    <row r="17" spans="1:19" s="159" customFormat="1" ht="12.75" x14ac:dyDescent="0.25">
      <c r="A17" s="466">
        <f t="shared" si="2"/>
        <v>12</v>
      </c>
      <c r="B17" s="322"/>
      <c r="C17" s="492"/>
      <c r="D17" s="472" t="s">
        <v>741</v>
      </c>
      <c r="E17" s="483"/>
      <c r="F17" s="507"/>
      <c r="G17" s="620"/>
      <c r="H17" s="617"/>
      <c r="I17" s="617"/>
      <c r="J17" s="617"/>
      <c r="K17" s="984">
        <f t="shared" si="4"/>
        <v>0</v>
      </c>
      <c r="L17" s="984">
        <f t="shared" si="5"/>
        <v>0</v>
      </c>
      <c r="M17" s="1032"/>
      <c r="N17" s="660"/>
      <c r="O17" s="617">
        <f t="shared" si="6"/>
        <v>0</v>
      </c>
      <c r="P17" s="618"/>
      <c r="Q17" s="615"/>
      <c r="R17" s="617"/>
      <c r="S17" s="618">
        <f t="shared" si="3"/>
        <v>0</v>
      </c>
    </row>
    <row r="18" spans="1:19" s="159" customFormat="1" ht="12.75" x14ac:dyDescent="0.25">
      <c r="A18" s="466">
        <f t="shared" si="2"/>
        <v>13</v>
      </c>
      <c r="B18" s="322"/>
      <c r="C18" s="483" t="s">
        <v>742</v>
      </c>
      <c r="D18" s="322"/>
      <c r="E18" s="483"/>
      <c r="F18" s="507"/>
      <c r="G18" s="620"/>
      <c r="H18" s="617"/>
      <c r="I18" s="617"/>
      <c r="J18" s="617"/>
      <c r="K18" s="984">
        <f t="shared" si="4"/>
        <v>0</v>
      </c>
      <c r="L18" s="984">
        <f t="shared" si="5"/>
        <v>0</v>
      </c>
      <c r="M18" s="1032"/>
      <c r="N18" s="660"/>
      <c r="O18" s="617">
        <f t="shared" si="6"/>
        <v>0</v>
      </c>
      <c r="P18" s="618"/>
      <c r="Q18" s="615"/>
      <c r="R18" s="617"/>
      <c r="S18" s="618">
        <f t="shared" si="3"/>
        <v>0</v>
      </c>
    </row>
    <row r="19" spans="1:19" s="159" customFormat="1" ht="12.75" x14ac:dyDescent="0.25">
      <c r="A19" s="466">
        <f t="shared" si="2"/>
        <v>14</v>
      </c>
      <c r="B19" s="322"/>
      <c r="C19" s="322"/>
      <c r="D19" s="1187" t="s">
        <v>648</v>
      </c>
      <c r="E19" s="1187" t="s">
        <v>648</v>
      </c>
      <c r="F19" s="509"/>
      <c r="G19" s="620"/>
      <c r="H19" s="617"/>
      <c r="I19" s="617"/>
      <c r="J19" s="617"/>
      <c r="K19" s="984">
        <f t="shared" si="4"/>
        <v>0</v>
      </c>
      <c r="L19" s="984">
        <f t="shared" si="5"/>
        <v>0</v>
      </c>
      <c r="M19" s="1032"/>
      <c r="N19" s="660"/>
      <c r="O19" s="617">
        <f t="shared" si="6"/>
        <v>0</v>
      </c>
      <c r="P19" s="618"/>
      <c r="Q19" s="615"/>
      <c r="R19" s="617"/>
      <c r="S19" s="618">
        <f t="shared" si="3"/>
        <v>0</v>
      </c>
    </row>
    <row r="20" spans="1:19" s="159" customFormat="1" ht="12.75" x14ac:dyDescent="0.25">
      <c r="A20" s="466">
        <f t="shared" si="2"/>
        <v>15</v>
      </c>
      <c r="B20" s="322"/>
      <c r="C20" s="483" t="s">
        <v>743</v>
      </c>
      <c r="D20" s="322"/>
      <c r="E20" s="483"/>
      <c r="F20" s="507"/>
      <c r="G20" s="620"/>
      <c r="H20" s="617"/>
      <c r="I20" s="617"/>
      <c r="J20" s="617"/>
      <c r="K20" s="984">
        <f t="shared" si="4"/>
        <v>0</v>
      </c>
      <c r="L20" s="984">
        <f t="shared" si="5"/>
        <v>0</v>
      </c>
      <c r="M20" s="1032"/>
      <c r="N20" s="660"/>
      <c r="O20" s="617">
        <f t="shared" si="6"/>
        <v>0</v>
      </c>
      <c r="P20" s="618"/>
      <c r="Q20" s="615"/>
      <c r="R20" s="617"/>
      <c r="S20" s="618">
        <f t="shared" si="3"/>
        <v>0</v>
      </c>
    </row>
    <row r="21" spans="1:19" s="159" customFormat="1" ht="12.75" x14ac:dyDescent="0.25">
      <c r="A21" s="466">
        <f t="shared" si="2"/>
        <v>16</v>
      </c>
      <c r="B21" s="471"/>
      <c r="C21" s="484"/>
      <c r="D21" s="472" t="s">
        <v>744</v>
      </c>
      <c r="E21" s="483"/>
      <c r="F21" s="507"/>
      <c r="G21" s="620"/>
      <c r="H21" s="617"/>
      <c r="I21" s="617"/>
      <c r="J21" s="617"/>
      <c r="K21" s="984">
        <f t="shared" si="4"/>
        <v>0</v>
      </c>
      <c r="L21" s="984">
        <f t="shared" si="5"/>
        <v>0</v>
      </c>
      <c r="M21" s="1032"/>
      <c r="N21" s="660"/>
      <c r="O21" s="617">
        <f t="shared" si="6"/>
        <v>0</v>
      </c>
      <c r="P21" s="618"/>
      <c r="Q21" s="615"/>
      <c r="R21" s="617"/>
      <c r="S21" s="618">
        <f t="shared" si="3"/>
        <v>0</v>
      </c>
    </row>
    <row r="22" spans="1:19" s="159" customFormat="1" ht="12.75" x14ac:dyDescent="0.25">
      <c r="A22" s="466">
        <f t="shared" si="2"/>
        <v>17</v>
      </c>
      <c r="B22" s="322"/>
      <c r="C22" s="322"/>
      <c r="D22" s="1187" t="s">
        <v>648</v>
      </c>
      <c r="E22" s="1187" t="s">
        <v>648</v>
      </c>
      <c r="F22" s="509"/>
      <c r="G22" s="664"/>
      <c r="H22" s="665"/>
      <c r="I22" s="665"/>
      <c r="J22" s="665"/>
      <c r="K22" s="986">
        <f t="shared" si="4"/>
        <v>0</v>
      </c>
      <c r="L22" s="986">
        <f t="shared" si="5"/>
        <v>0</v>
      </c>
      <c r="M22" s="1033"/>
      <c r="N22" s="666"/>
      <c r="O22" s="665">
        <f t="shared" si="6"/>
        <v>0</v>
      </c>
      <c r="P22" s="667"/>
      <c r="Q22" s="615"/>
      <c r="R22" s="665"/>
      <c r="S22" s="667">
        <f t="shared" si="3"/>
        <v>0</v>
      </c>
    </row>
    <row r="23" spans="1:19" s="161" customFormat="1" ht="15.75" customHeight="1" x14ac:dyDescent="0.25">
      <c r="A23" s="464">
        <f t="shared" si="2"/>
        <v>18</v>
      </c>
      <c r="B23" s="1190" t="s">
        <v>796</v>
      </c>
      <c r="C23" s="1126"/>
      <c r="D23" s="1126"/>
      <c r="E23" s="1191"/>
      <c r="F23" s="980"/>
      <c r="G23" s="1040">
        <f>G24</f>
        <v>0</v>
      </c>
      <c r="H23" s="1041">
        <f>H24</f>
        <v>1447.2</v>
      </c>
      <c r="I23" s="1041">
        <f t="shared" ref="I23:L23" si="7">I24</f>
        <v>0</v>
      </c>
      <c r="J23" s="1041">
        <f t="shared" si="7"/>
        <v>3139.29</v>
      </c>
      <c r="K23" s="1041">
        <f>I23+G23</f>
        <v>0</v>
      </c>
      <c r="L23" s="1041">
        <f t="shared" si="7"/>
        <v>4586.49</v>
      </c>
      <c r="M23" s="1042">
        <v>0.85</v>
      </c>
      <c r="N23" s="1043">
        <v>0</v>
      </c>
      <c r="O23" s="1041">
        <f>O24</f>
        <v>-4586.49</v>
      </c>
      <c r="P23" s="1044"/>
      <c r="Q23" s="981"/>
      <c r="R23" s="1041">
        <f>R24</f>
        <v>161</v>
      </c>
      <c r="S23" s="1051">
        <f t="shared" si="3"/>
        <v>4747.49</v>
      </c>
    </row>
    <row r="24" spans="1:19" s="161" customFormat="1" ht="12.75" x14ac:dyDescent="0.25">
      <c r="A24" s="525">
        <f t="shared" si="2"/>
        <v>19</v>
      </c>
      <c r="B24" s="1119" t="s">
        <v>1230</v>
      </c>
      <c r="C24" s="1129"/>
      <c r="D24" s="1129"/>
      <c r="E24" s="1188"/>
      <c r="F24" s="528"/>
      <c r="G24" s="616">
        <f>G25</f>
        <v>0</v>
      </c>
      <c r="H24" s="613">
        <f>H25</f>
        <v>1447.2</v>
      </c>
      <c r="I24" s="982">
        <f t="shared" ref="I24:J24" si="8">I25</f>
        <v>0</v>
      </c>
      <c r="J24" s="982">
        <f t="shared" si="8"/>
        <v>3139.29</v>
      </c>
      <c r="K24" s="982">
        <f t="shared" ref="K24" si="9">K25</f>
        <v>0</v>
      </c>
      <c r="L24" s="982">
        <f t="shared" ref="L24" si="10">L25</f>
        <v>4586.49</v>
      </c>
      <c r="M24" s="1050">
        <v>0.85</v>
      </c>
      <c r="N24" s="982">
        <v>0</v>
      </c>
      <c r="O24" s="982">
        <f t="shared" ref="O24" si="11">O25</f>
        <v>-4586.49</v>
      </c>
      <c r="P24" s="614"/>
      <c r="Q24" s="611"/>
      <c r="R24" s="613">
        <v>161</v>
      </c>
      <c r="S24" s="614">
        <f>L25</f>
        <v>4586.49</v>
      </c>
    </row>
    <row r="25" spans="1:19" s="159" customFormat="1" ht="14.25" customHeight="1" x14ac:dyDescent="0.25">
      <c r="A25" s="466">
        <f t="shared" si="2"/>
        <v>20</v>
      </c>
      <c r="B25" s="322"/>
      <c r="C25" s="322"/>
      <c r="D25" s="1196" t="s">
        <v>1231</v>
      </c>
      <c r="E25" s="1197"/>
      <c r="F25" s="509"/>
      <c r="G25" s="664">
        <v>0</v>
      </c>
      <c r="H25" s="665">
        <v>1447.2</v>
      </c>
      <c r="I25" s="665">
        <v>0</v>
      </c>
      <c r="J25" s="665">
        <v>3139.29</v>
      </c>
      <c r="K25" s="986">
        <f>G25</f>
        <v>0</v>
      </c>
      <c r="L25" s="986">
        <f>+H25+J25</f>
        <v>4586.49</v>
      </c>
      <c r="M25" s="1033">
        <v>0.85</v>
      </c>
      <c r="N25" s="666">
        <v>0</v>
      </c>
      <c r="O25" s="665">
        <f>+K25-L25</f>
        <v>-4586.49</v>
      </c>
      <c r="P25" s="667"/>
      <c r="Q25" s="615"/>
      <c r="R25" s="986">
        <v>161</v>
      </c>
      <c r="S25" s="667">
        <f>+L25+R25</f>
        <v>4747.49</v>
      </c>
    </row>
    <row r="26" spans="1:19" s="161" customFormat="1" ht="15.75" customHeight="1" x14ac:dyDescent="0.25">
      <c r="A26" s="464">
        <f t="shared" si="2"/>
        <v>21</v>
      </c>
      <c r="B26" s="1190" t="s">
        <v>794</v>
      </c>
      <c r="C26" s="1126"/>
      <c r="D26" s="1126"/>
      <c r="E26" s="1191"/>
      <c r="F26" s="529"/>
      <c r="G26" s="1040">
        <f t="shared" ref="G26:H28" si="12">G27</f>
        <v>794.43700000000001</v>
      </c>
      <c r="H26" s="1041">
        <f t="shared" si="12"/>
        <v>796.54</v>
      </c>
      <c r="I26" s="1041">
        <v>0</v>
      </c>
      <c r="J26" s="1041">
        <v>0</v>
      </c>
      <c r="K26" s="1041">
        <f t="shared" ref="K26:L28" si="13">K27</f>
        <v>794.43700000000001</v>
      </c>
      <c r="L26" s="1041">
        <f t="shared" si="13"/>
        <v>796.54</v>
      </c>
      <c r="M26" s="1042">
        <v>0.85</v>
      </c>
      <c r="N26" s="1043">
        <f t="shared" ref="N26:O28" si="14">N27</f>
        <v>158.88</v>
      </c>
      <c r="O26" s="1043">
        <f t="shared" si="14"/>
        <v>-3</v>
      </c>
      <c r="P26" s="1044"/>
      <c r="Q26" s="981"/>
      <c r="R26" s="1041"/>
      <c r="S26" s="1044">
        <f>S27</f>
        <v>796.54</v>
      </c>
    </row>
    <row r="27" spans="1:19" s="161" customFormat="1" ht="12.75" customHeight="1" x14ac:dyDescent="0.25">
      <c r="A27" s="917"/>
      <c r="B27" s="918"/>
      <c r="C27" s="1207" t="s">
        <v>913</v>
      </c>
      <c r="D27" s="1207"/>
      <c r="E27" s="1207"/>
      <c r="F27" s="1207"/>
      <c r="G27" s="620">
        <f t="shared" si="12"/>
        <v>794.43700000000001</v>
      </c>
      <c r="H27" s="898">
        <f t="shared" si="12"/>
        <v>796.54</v>
      </c>
      <c r="I27" s="898">
        <v>0</v>
      </c>
      <c r="J27" s="898">
        <v>0</v>
      </c>
      <c r="K27" s="984">
        <f t="shared" si="13"/>
        <v>794.43700000000001</v>
      </c>
      <c r="L27" s="984">
        <f t="shared" si="13"/>
        <v>796.54</v>
      </c>
      <c r="M27" s="1032">
        <v>0.85</v>
      </c>
      <c r="N27" s="660">
        <f t="shared" si="14"/>
        <v>158.88</v>
      </c>
      <c r="O27" s="898">
        <f t="shared" si="14"/>
        <v>-3</v>
      </c>
      <c r="P27" s="899"/>
      <c r="Q27" s="624"/>
      <c r="R27" s="898"/>
      <c r="S27" s="899">
        <f>S28</f>
        <v>796.54</v>
      </c>
    </row>
    <row r="28" spans="1:19" s="161" customFormat="1" ht="12.75" customHeight="1" x14ac:dyDescent="0.25">
      <c r="A28" s="917"/>
      <c r="B28" s="918"/>
      <c r="C28" s="921" t="s">
        <v>1234</v>
      </c>
      <c r="D28" s="469"/>
      <c r="E28" s="919"/>
      <c r="F28" s="920"/>
      <c r="G28" s="620">
        <f t="shared" si="12"/>
        <v>794.43700000000001</v>
      </c>
      <c r="H28" s="898">
        <f t="shared" si="12"/>
        <v>796.54</v>
      </c>
      <c r="I28" s="984">
        <v>0</v>
      </c>
      <c r="J28" s="984">
        <v>0</v>
      </c>
      <c r="K28" s="984">
        <f t="shared" si="13"/>
        <v>794.43700000000001</v>
      </c>
      <c r="L28" s="984">
        <f t="shared" si="13"/>
        <v>796.54</v>
      </c>
      <c r="M28" s="1032">
        <v>0.85</v>
      </c>
      <c r="N28" s="660">
        <f t="shared" si="14"/>
        <v>158.88</v>
      </c>
      <c r="O28" s="985">
        <f t="shared" si="14"/>
        <v>-3</v>
      </c>
      <c r="P28" s="899"/>
      <c r="Q28" s="624"/>
      <c r="R28" s="898"/>
      <c r="S28" s="899">
        <f>S29</f>
        <v>796.54</v>
      </c>
    </row>
    <row r="29" spans="1:19" s="161" customFormat="1" ht="12.75" customHeight="1" x14ac:dyDescent="0.25">
      <c r="A29" s="917"/>
      <c r="B29" s="918"/>
      <c r="C29" s="921"/>
      <c r="D29" s="921" t="s">
        <v>1235</v>
      </c>
      <c r="E29" s="922"/>
      <c r="F29" s="920"/>
      <c r="G29" s="620">
        <v>794.43700000000001</v>
      </c>
      <c r="H29" s="898">
        <v>796.54</v>
      </c>
      <c r="I29" s="984">
        <v>0</v>
      </c>
      <c r="J29" s="984">
        <v>0</v>
      </c>
      <c r="K29" s="984">
        <f>G29</f>
        <v>794.43700000000001</v>
      </c>
      <c r="L29" s="984">
        <f>H29</f>
        <v>796.54</v>
      </c>
      <c r="M29" s="1032">
        <v>0.85</v>
      </c>
      <c r="N29" s="660">
        <v>158.88</v>
      </c>
      <c r="O29" s="898">
        <v>-3</v>
      </c>
      <c r="P29" s="899"/>
      <c r="Q29" s="624"/>
      <c r="R29" s="898"/>
      <c r="S29" s="899">
        <f>R29+L29</f>
        <v>796.54</v>
      </c>
    </row>
    <row r="30" spans="1:19" s="161" customFormat="1" ht="12.75" x14ac:dyDescent="0.25">
      <c r="A30" s="525">
        <f>A26+1</f>
        <v>22</v>
      </c>
      <c r="B30" s="1119" t="s">
        <v>899</v>
      </c>
      <c r="C30" s="1129"/>
      <c r="D30" s="1129"/>
      <c r="E30" s="1188"/>
      <c r="F30" s="528"/>
      <c r="G30" s="616"/>
      <c r="H30" s="613"/>
      <c r="I30" s="613"/>
      <c r="J30" s="613"/>
      <c r="K30" s="982"/>
      <c r="L30" s="982"/>
      <c r="M30" s="1031"/>
      <c r="N30" s="659"/>
      <c r="O30" s="613"/>
      <c r="P30" s="614"/>
      <c r="Q30" s="611"/>
      <c r="R30" s="613"/>
      <c r="S30" s="614"/>
    </row>
    <row r="31" spans="1:19" s="159" customFormat="1" ht="12.75" x14ac:dyDescent="0.25">
      <c r="A31" s="466">
        <f t="shared" si="2"/>
        <v>23</v>
      </c>
      <c r="B31" s="322"/>
      <c r="C31" s="322"/>
      <c r="D31" s="1187" t="s">
        <v>814</v>
      </c>
      <c r="E31" s="1187"/>
      <c r="F31" s="509"/>
      <c r="G31" s="620"/>
      <c r="H31" s="617"/>
      <c r="I31" s="617"/>
      <c r="J31" s="617"/>
      <c r="K31" s="984">
        <f t="shared" ref="K31:L33" si="15">+G31+I31</f>
        <v>0</v>
      </c>
      <c r="L31" s="984">
        <f t="shared" si="15"/>
        <v>0</v>
      </c>
      <c r="M31" s="1032"/>
      <c r="N31" s="660"/>
      <c r="O31" s="617">
        <f>+K31-L31</f>
        <v>0</v>
      </c>
      <c r="P31" s="618"/>
      <c r="Q31" s="615"/>
      <c r="R31" s="617"/>
      <c r="S31" s="618">
        <f>+L31+R31</f>
        <v>0</v>
      </c>
    </row>
    <row r="32" spans="1:19" s="159" customFormat="1" ht="12.75" x14ac:dyDescent="0.25">
      <c r="A32" s="466">
        <f t="shared" si="2"/>
        <v>24</v>
      </c>
      <c r="B32" s="322"/>
      <c r="C32" s="322"/>
      <c r="D32" s="1187"/>
      <c r="E32" s="1187"/>
      <c r="F32" s="507"/>
      <c r="G32" s="620"/>
      <c r="H32" s="617"/>
      <c r="I32" s="617"/>
      <c r="J32" s="617"/>
      <c r="K32" s="984">
        <f t="shared" si="15"/>
        <v>0</v>
      </c>
      <c r="L32" s="984">
        <f t="shared" si="15"/>
        <v>0</v>
      </c>
      <c r="M32" s="1032"/>
      <c r="N32" s="660"/>
      <c r="O32" s="617">
        <f>+K32-L32</f>
        <v>0</v>
      </c>
      <c r="P32" s="618"/>
      <c r="Q32" s="615"/>
      <c r="R32" s="617"/>
      <c r="S32" s="618">
        <f>+L32+R32</f>
        <v>0</v>
      </c>
    </row>
    <row r="33" spans="1:21" s="159" customFormat="1" ht="13.5" thickBot="1" x14ac:dyDescent="0.3">
      <c r="A33" s="467">
        <f t="shared" si="2"/>
        <v>25</v>
      </c>
      <c r="B33" s="473"/>
      <c r="C33" s="473"/>
      <c r="D33" s="473"/>
      <c r="E33" s="474"/>
      <c r="F33" s="510"/>
      <c r="G33" s="620"/>
      <c r="H33" s="617"/>
      <c r="I33" s="617"/>
      <c r="J33" s="617"/>
      <c r="K33" s="984">
        <f t="shared" si="15"/>
        <v>0</v>
      </c>
      <c r="L33" s="984">
        <f t="shared" si="15"/>
        <v>0</v>
      </c>
      <c r="M33" s="1032"/>
      <c r="N33" s="660"/>
      <c r="O33" s="617">
        <f>+K33-L33</f>
        <v>0</v>
      </c>
      <c r="P33" s="618"/>
      <c r="Q33" s="615"/>
      <c r="R33" s="617"/>
      <c r="S33" s="618">
        <f>+L33+R33</f>
        <v>0</v>
      </c>
    </row>
    <row r="34" spans="1:21" s="159" customFormat="1" ht="18.75" customHeight="1" thickBot="1" x14ac:dyDescent="0.3">
      <c r="A34" s="468">
        <f t="shared" si="2"/>
        <v>26</v>
      </c>
      <c r="B34" s="493" t="s">
        <v>745</v>
      </c>
      <c r="C34" s="493"/>
      <c r="D34" s="493"/>
      <c r="E34" s="493"/>
      <c r="F34" s="511"/>
      <c r="G34" s="1045">
        <f>+G6+G23+G26</f>
        <v>9061.0019999999986</v>
      </c>
      <c r="H34" s="1045">
        <f t="shared" ref="H34:L34" si="16">+H6+H23+H26</f>
        <v>13129.491000000002</v>
      </c>
      <c r="I34" s="1045">
        <f t="shared" si="16"/>
        <v>0</v>
      </c>
      <c r="J34" s="1045">
        <f t="shared" si="16"/>
        <v>3139.29</v>
      </c>
      <c r="K34" s="1045">
        <f t="shared" si="16"/>
        <v>9061.0019999999986</v>
      </c>
      <c r="L34" s="1045">
        <f t="shared" si="16"/>
        <v>16268.780999999999</v>
      </c>
      <c r="M34" s="1047">
        <v>0.85</v>
      </c>
      <c r="N34" s="1048">
        <f>+N6+N23+N26</f>
        <v>3796.165</v>
      </c>
      <c r="O34" s="1046">
        <f t="shared" ref="O34:S34" si="17">+O6+O23+O26</f>
        <v>-7208.6760000000013</v>
      </c>
      <c r="P34" s="1049">
        <f t="shared" si="17"/>
        <v>0</v>
      </c>
      <c r="Q34" s="981"/>
      <c r="R34" s="1046">
        <f t="shared" si="17"/>
        <v>161</v>
      </c>
      <c r="S34" s="1049">
        <f t="shared" si="17"/>
        <v>16429.780999999999</v>
      </c>
    </row>
    <row r="35" spans="1:21" s="873" customFormat="1" ht="18.75" customHeight="1" x14ac:dyDescent="0.25">
      <c r="A35" s="520"/>
      <c r="B35" s="521"/>
      <c r="C35" s="521"/>
      <c r="D35" s="521"/>
      <c r="E35" s="521"/>
      <c r="F35" s="521"/>
      <c r="G35" s="835"/>
      <c r="H35" s="835"/>
      <c r="I35" s="835"/>
      <c r="J35" s="835"/>
      <c r="K35" s="835"/>
      <c r="L35" s="835"/>
      <c r="M35" s="835"/>
      <c r="N35" s="835"/>
      <c r="O35" s="835"/>
      <c r="P35" s="835"/>
      <c r="Q35" s="624"/>
      <c r="R35" s="835"/>
      <c r="S35" s="835"/>
      <c r="T35" s="516"/>
      <c r="U35" s="516"/>
    </row>
    <row r="36" spans="1:21" s="873" customFormat="1" ht="18.75" customHeight="1" x14ac:dyDescent="0.25">
      <c r="A36" s="520"/>
      <c r="B36" s="521"/>
      <c r="C36" s="521"/>
      <c r="D36" s="521"/>
      <c r="E36" s="521"/>
      <c r="F36" s="521"/>
      <c r="G36" s="835"/>
      <c r="H36" s="835"/>
      <c r="I36" s="835"/>
      <c r="J36" s="835"/>
      <c r="K36" s="835"/>
      <c r="L36" s="835"/>
      <c r="M36" s="835"/>
      <c r="N36" s="835"/>
      <c r="O36" s="835"/>
      <c r="P36" s="835"/>
      <c r="Q36" s="624"/>
      <c r="R36" s="835"/>
      <c r="S36" s="835"/>
      <c r="T36" s="516"/>
      <c r="U36" s="516"/>
    </row>
    <row r="37" spans="1:21" s="873" customFormat="1" ht="18.75" customHeight="1" x14ac:dyDescent="0.25">
      <c r="A37" s="520"/>
      <c r="B37" s="521"/>
      <c r="C37" s="521"/>
      <c r="D37" s="521"/>
      <c r="E37" s="521"/>
      <c r="F37" s="521"/>
      <c r="G37" s="835"/>
      <c r="H37" s="835"/>
      <c r="I37" s="835"/>
      <c r="J37" s="835"/>
      <c r="K37" s="835"/>
      <c r="L37" s="835"/>
      <c r="M37" s="835"/>
      <c r="N37" s="835"/>
      <c r="O37" s="835"/>
      <c r="P37" s="835"/>
      <c r="Q37" s="624"/>
      <c r="R37" s="835"/>
      <c r="S37" s="835"/>
      <c r="T37" s="516"/>
      <c r="U37" s="516"/>
    </row>
    <row r="38" spans="1:21" s="873" customFormat="1" ht="18.75" customHeight="1" x14ac:dyDescent="0.25">
      <c r="A38" s="520"/>
      <c r="B38" s="521"/>
      <c r="C38" s="521"/>
      <c r="D38" s="521"/>
      <c r="E38" s="521"/>
      <c r="F38" s="521"/>
      <c r="G38" s="835"/>
      <c r="H38" s="835"/>
      <c r="I38" s="835"/>
      <c r="J38" s="835"/>
      <c r="K38" s="835"/>
      <c r="L38" s="835"/>
      <c r="M38" s="835"/>
      <c r="N38" s="835"/>
      <c r="O38" s="835"/>
      <c r="P38" s="835"/>
      <c r="Q38" s="624"/>
      <c r="R38" s="835"/>
      <c r="S38" s="835"/>
      <c r="T38" s="516"/>
      <c r="U38" s="516"/>
    </row>
    <row r="39" spans="1:21" s="516" customFormat="1" ht="18.75" customHeight="1" x14ac:dyDescent="0.25">
      <c r="A39" s="520"/>
      <c r="B39" s="521"/>
      <c r="C39" s="521"/>
      <c r="D39" s="521"/>
      <c r="E39" s="521"/>
      <c r="F39" s="521"/>
      <c r="G39" s="521"/>
      <c r="H39" s="521"/>
      <c r="I39" s="521"/>
      <c r="J39" s="521"/>
      <c r="K39" s="521"/>
      <c r="L39" s="521"/>
      <c r="M39" s="521"/>
      <c r="N39" s="521"/>
      <c r="O39" s="521"/>
      <c r="P39" s="521"/>
      <c r="R39" s="521"/>
      <c r="S39" s="521"/>
    </row>
    <row r="40" spans="1:21" ht="20.25" customHeight="1" x14ac:dyDescent="0.25">
      <c r="A40" s="159" t="s">
        <v>640</v>
      </c>
    </row>
    <row r="41" spans="1:21" ht="55.5" customHeight="1" x14ac:dyDescent="0.25">
      <c r="A41" s="1118" t="s">
        <v>837</v>
      </c>
      <c r="B41" s="1157"/>
      <c r="C41" s="1157"/>
      <c r="D41" s="1157"/>
      <c r="E41" s="1157"/>
      <c r="F41" s="1157"/>
      <c r="G41" s="1157"/>
      <c r="H41" s="1157"/>
      <c r="I41" s="1157"/>
      <c r="J41" s="1157"/>
      <c r="K41" s="1157"/>
      <c r="L41" s="1157"/>
      <c r="M41" s="1157"/>
      <c r="N41" s="1157"/>
      <c r="O41" s="1157"/>
      <c r="P41" s="1157"/>
      <c r="Q41" s="1157"/>
      <c r="R41" s="1157"/>
      <c r="S41" s="1157"/>
    </row>
    <row r="42" spans="1:21" ht="17.25" customHeight="1" x14ac:dyDescent="0.25">
      <c r="A42" s="1118" t="s">
        <v>816</v>
      </c>
      <c r="B42" s="1157"/>
      <c r="C42" s="1157"/>
      <c r="D42" s="1157"/>
      <c r="E42" s="1157"/>
      <c r="F42" s="1157"/>
      <c r="G42" s="1157"/>
      <c r="H42" s="1157"/>
      <c r="I42" s="1157"/>
      <c r="J42" s="1157"/>
      <c r="K42" s="1157"/>
      <c r="L42" s="1157"/>
      <c r="M42" s="1157"/>
      <c r="N42" s="1157"/>
      <c r="O42" s="1157"/>
      <c r="P42" s="1157"/>
      <c r="Q42" s="1157"/>
      <c r="R42" s="1157"/>
      <c r="S42" s="1157"/>
    </row>
    <row r="43" spans="1:21" ht="15" customHeight="1" x14ac:dyDescent="0.25">
      <c r="A43" s="1118" t="s">
        <v>1157</v>
      </c>
      <c r="B43" s="1157"/>
      <c r="C43" s="1157"/>
      <c r="D43" s="1157"/>
      <c r="E43" s="1157"/>
      <c r="F43" s="1157"/>
      <c r="G43" s="1157"/>
      <c r="H43" s="1157"/>
      <c r="I43" s="1157"/>
      <c r="J43" s="1157"/>
      <c r="K43" s="1157"/>
      <c r="L43" s="1157"/>
      <c r="M43" s="1157"/>
      <c r="N43" s="1157"/>
      <c r="O43" s="1157"/>
      <c r="P43" s="1157"/>
      <c r="Q43" s="1157"/>
      <c r="R43" s="1157"/>
      <c r="S43" s="1157"/>
    </row>
    <row r="44" spans="1:21" ht="15" customHeight="1" x14ac:dyDescent="0.25">
      <c r="A44" s="1118" t="s">
        <v>1156</v>
      </c>
      <c r="B44" s="1157"/>
      <c r="C44" s="1157"/>
      <c r="D44" s="1157"/>
      <c r="E44" s="1157"/>
      <c r="F44" s="1157"/>
      <c r="G44" s="1157"/>
      <c r="H44" s="1157"/>
      <c r="I44" s="1157"/>
      <c r="J44" s="1157"/>
      <c r="K44" s="1157"/>
      <c r="L44" s="1157"/>
      <c r="M44" s="1157"/>
      <c r="N44" s="1157"/>
      <c r="O44" s="1157"/>
      <c r="P44" s="1157"/>
      <c r="Q44" s="1157"/>
      <c r="R44" s="1157"/>
      <c r="S44" s="1157"/>
    </row>
    <row r="45" spans="1:21" ht="15" customHeight="1" x14ac:dyDescent="0.25">
      <c r="A45" s="1118" t="s">
        <v>812</v>
      </c>
      <c r="B45" s="1157"/>
      <c r="C45" s="1157"/>
      <c r="D45" s="1157"/>
      <c r="E45" s="1157"/>
      <c r="F45" s="1157"/>
      <c r="G45" s="1157"/>
      <c r="H45" s="1157"/>
      <c r="I45" s="1157"/>
      <c r="J45" s="1157"/>
      <c r="K45" s="1157"/>
      <c r="L45" s="1157"/>
      <c r="M45" s="1157"/>
      <c r="N45" s="1157"/>
      <c r="O45" s="1157"/>
      <c r="P45" s="1157"/>
      <c r="Q45" s="1157"/>
      <c r="R45" s="1157"/>
      <c r="S45" s="1157"/>
    </row>
    <row r="46" spans="1:21" ht="15" customHeight="1" x14ac:dyDescent="0.25">
      <c r="A46" s="1118" t="s">
        <v>953</v>
      </c>
      <c r="B46" s="1157"/>
      <c r="C46" s="1157"/>
      <c r="D46" s="1157"/>
      <c r="E46" s="1157"/>
      <c r="F46" s="1157"/>
      <c r="G46" s="1157"/>
      <c r="H46" s="1157"/>
      <c r="I46" s="1157"/>
      <c r="J46" s="1157"/>
      <c r="K46" s="1157"/>
      <c r="L46" s="1157"/>
      <c r="M46" s="1157"/>
      <c r="N46" s="1157"/>
      <c r="O46" s="1157"/>
      <c r="P46" s="1157"/>
      <c r="Q46" s="1157"/>
      <c r="R46" s="1157"/>
      <c r="S46" s="1157"/>
    </row>
    <row r="47" spans="1:21" ht="15" customHeight="1" x14ac:dyDescent="0.25">
      <c r="A47" s="1118" t="s">
        <v>951</v>
      </c>
      <c r="B47" s="1157"/>
      <c r="C47" s="1157"/>
      <c r="D47" s="1157"/>
      <c r="E47" s="1157"/>
      <c r="F47" s="1157"/>
      <c r="G47" s="1157"/>
      <c r="H47" s="1157"/>
      <c r="I47" s="1157"/>
      <c r="J47" s="1157"/>
      <c r="K47" s="1157"/>
      <c r="L47" s="1157"/>
      <c r="M47" s="1157"/>
      <c r="N47" s="1157"/>
      <c r="O47" s="1157"/>
      <c r="P47" s="1157"/>
      <c r="Q47" s="1157"/>
      <c r="R47" s="1157"/>
      <c r="S47" s="1157"/>
    </row>
    <row r="48" spans="1:21" ht="15" customHeight="1" x14ac:dyDescent="0.25">
      <c r="A48" s="1200" t="s">
        <v>952</v>
      </c>
      <c r="B48" s="1201"/>
      <c r="C48" s="1201"/>
      <c r="D48" s="1201"/>
      <c r="E48" s="1201"/>
      <c r="F48" s="1201"/>
      <c r="G48" s="1201"/>
      <c r="H48" s="1201"/>
      <c r="I48" s="1201"/>
      <c r="J48" s="1201"/>
      <c r="K48" s="1201"/>
      <c r="L48" s="1201"/>
      <c r="M48" s="1201"/>
      <c r="N48" s="1201"/>
      <c r="O48" s="1201"/>
      <c r="P48" s="1201"/>
      <c r="Q48" s="1201"/>
      <c r="R48" s="1201"/>
      <c r="S48" s="1201"/>
    </row>
    <row r="49" spans="1:19" ht="30.75" customHeight="1" x14ac:dyDescent="0.25">
      <c r="A49" s="1118" t="s">
        <v>813</v>
      </c>
      <c r="B49" s="1157"/>
      <c r="C49" s="1157"/>
      <c r="D49" s="1157"/>
      <c r="E49" s="1157"/>
      <c r="F49" s="1157"/>
      <c r="G49" s="1157"/>
      <c r="H49" s="1157"/>
      <c r="I49" s="1157"/>
      <c r="J49" s="1157"/>
      <c r="K49" s="1157"/>
      <c r="L49" s="1157"/>
      <c r="M49" s="1157"/>
      <c r="N49" s="1157"/>
      <c r="O49" s="1157"/>
      <c r="P49" s="1157"/>
      <c r="Q49" s="1157"/>
      <c r="R49" s="1157"/>
      <c r="S49" s="1157"/>
    </row>
    <row r="50" spans="1:19" ht="14.25" customHeight="1" x14ac:dyDescent="0.25">
      <c r="C50" s="475"/>
      <c r="D50" s="475"/>
      <c r="E50" s="475"/>
      <c r="F50" s="475"/>
    </row>
    <row r="51" spans="1:19" x14ac:dyDescent="0.25">
      <c r="A51" s="159"/>
    </row>
  </sheetData>
  <customSheetViews>
    <customSheetView guid="{2AF6EA2A-E5C5-45EB-B6C4-875AD1E4E056}" scale="89" fitToPage="1">
      <pageMargins left="0.51181102362204722" right="0.51181102362204722" top="0.78740157480314965" bottom="0.78740157480314965" header="0.31496062992125984" footer="0.31496062992125984"/>
      <pageSetup paperSize="9" scale="68" orientation="landscape" r:id="rId1"/>
    </customSheetView>
  </customSheetViews>
  <mergeCells count="41">
    <mergeCell ref="C14:E14"/>
    <mergeCell ref="C16:E16"/>
    <mergeCell ref="D19:E19"/>
    <mergeCell ref="C27:F27"/>
    <mergeCell ref="P3:P4"/>
    <mergeCell ref="R3:R4"/>
    <mergeCell ref="S3:S4"/>
    <mergeCell ref="B7:E7"/>
    <mergeCell ref="M3:M4"/>
    <mergeCell ref="F3:F5"/>
    <mergeCell ref="N3:N4"/>
    <mergeCell ref="O3:O4"/>
    <mergeCell ref="A3:A5"/>
    <mergeCell ref="B3:E5"/>
    <mergeCell ref="G3:H3"/>
    <mergeCell ref="I3:J3"/>
    <mergeCell ref="K3:L3"/>
    <mergeCell ref="A47:S47"/>
    <mergeCell ref="A48:S48"/>
    <mergeCell ref="A49:S49"/>
    <mergeCell ref="A42:S42"/>
    <mergeCell ref="A43:S43"/>
    <mergeCell ref="A44:S44"/>
    <mergeCell ref="A45:S45"/>
    <mergeCell ref="A46:S46"/>
    <mergeCell ref="D32:E32"/>
    <mergeCell ref="B24:E24"/>
    <mergeCell ref="A41:S41"/>
    <mergeCell ref="B6:E6"/>
    <mergeCell ref="B23:E23"/>
    <mergeCell ref="B26:E26"/>
    <mergeCell ref="B30:E30"/>
    <mergeCell ref="C8:E8"/>
    <mergeCell ref="D9:E9"/>
    <mergeCell ref="D10:E10"/>
    <mergeCell ref="D22:E22"/>
    <mergeCell ref="D31:E31"/>
    <mergeCell ref="D25:E25"/>
    <mergeCell ref="D11:E11"/>
    <mergeCell ref="D12:E12"/>
    <mergeCell ref="B13:E13"/>
  </mergeCells>
  <pageMargins left="0.51181102362204722" right="0.51181102362204722" top="0.78740157480314965" bottom="0.78740157480314965" header="0.31496062992125984" footer="0.31496062992125984"/>
  <pageSetup paperSize="9" scale="61" orientation="landscape" r:id="rId2"/>
  <ignoredErrors>
    <ignoredError sqref="A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Normal="100" workbookViewId="0">
      <selection activeCell="A41" sqref="A41"/>
    </sheetView>
  </sheetViews>
  <sheetFormatPr defaultRowHeight="12.75" x14ac:dyDescent="0.25"/>
  <cols>
    <col min="1" max="1" width="3.28515625" style="6" customWidth="1"/>
    <col min="2" max="2" width="7.85546875" style="6" customWidth="1"/>
    <col min="3" max="3" width="56.7109375" style="6" customWidth="1"/>
    <col min="4" max="4" width="17" style="6" customWidth="1"/>
    <col min="5" max="5" width="16.5703125" style="6" customWidth="1"/>
    <col min="6" max="6" width="11.42578125" style="6" customWidth="1"/>
    <col min="7" max="7" width="2.42578125" style="6" customWidth="1"/>
    <col min="8" max="8" width="29.85546875" style="6" customWidth="1"/>
    <col min="9" max="16384" width="9.140625" style="6"/>
  </cols>
  <sheetData>
    <row r="1" spans="1:8" ht="15.75" x14ac:dyDescent="0.25">
      <c r="A1" s="76" t="s">
        <v>1158</v>
      </c>
      <c r="B1" s="11"/>
      <c r="C1" s="11"/>
      <c r="D1" s="71"/>
      <c r="E1" s="12"/>
      <c r="F1" s="77"/>
      <c r="G1" s="35"/>
      <c r="H1" s="8"/>
    </row>
    <row r="2" spans="1:8" s="3" customFormat="1" ht="13.5" thickBot="1" x14ac:dyDescent="0.3">
      <c r="A2" s="12"/>
      <c r="B2" s="12"/>
      <c r="C2" s="12"/>
      <c r="D2" s="12"/>
      <c r="E2" s="12"/>
      <c r="F2" s="13" t="s">
        <v>508</v>
      </c>
      <c r="G2" s="12"/>
      <c r="H2" s="2"/>
    </row>
    <row r="3" spans="1:8" s="7" customFormat="1" ht="19.5" customHeight="1" x14ac:dyDescent="0.25">
      <c r="A3" s="1225" t="s">
        <v>479</v>
      </c>
      <c r="B3" s="1227" t="s">
        <v>716</v>
      </c>
      <c r="C3" s="1227"/>
      <c r="D3" s="1229" t="s">
        <v>1192</v>
      </c>
      <c r="E3" s="1229"/>
      <c r="F3" s="1230"/>
      <c r="G3" s="64"/>
      <c r="H3" s="152"/>
    </row>
    <row r="4" spans="1:8" s="7" customFormat="1" ht="13.5" customHeight="1" thickBot="1" x14ac:dyDescent="0.3">
      <c r="A4" s="1226"/>
      <c r="B4" s="1228"/>
      <c r="C4" s="1228"/>
      <c r="D4" s="675" t="s">
        <v>594</v>
      </c>
      <c r="E4" s="675" t="s">
        <v>509</v>
      </c>
      <c r="F4" s="14" t="s">
        <v>506</v>
      </c>
      <c r="G4" s="64"/>
      <c r="H4" s="152"/>
    </row>
    <row r="5" spans="1:8" s="7" customFormat="1" ht="12.75" customHeight="1" x14ac:dyDescent="0.25">
      <c r="A5" s="344" t="s">
        <v>1176</v>
      </c>
      <c r="B5" s="1231" t="s">
        <v>1140</v>
      </c>
      <c r="C5" s="1231"/>
      <c r="D5" s="876">
        <f>SUM(D6:D9)</f>
        <v>0</v>
      </c>
      <c r="E5" s="876">
        <f>SUM(E6:E9)</f>
        <v>170.833</v>
      </c>
      <c r="F5" s="877">
        <f t="shared" ref="F5:F16" si="0">SUM(D5+E5)</f>
        <v>170.833</v>
      </c>
      <c r="G5" s="64"/>
      <c r="H5" s="152"/>
    </row>
    <row r="6" spans="1:8" s="7" customFormat="1" ht="12.75" customHeight="1" x14ac:dyDescent="0.2">
      <c r="A6" s="676" t="s">
        <v>1177</v>
      </c>
      <c r="B6" s="1217" t="s">
        <v>641</v>
      </c>
      <c r="C6" s="339" t="s">
        <v>1141</v>
      </c>
      <c r="D6" s="875"/>
      <c r="E6" s="875"/>
      <c r="F6" s="870"/>
      <c r="G6" s="64"/>
      <c r="H6" s="4"/>
    </row>
    <row r="7" spans="1:8" s="7" customFormat="1" ht="12.75" customHeight="1" x14ac:dyDescent="0.2">
      <c r="A7" s="676" t="s">
        <v>1178</v>
      </c>
      <c r="B7" s="1218"/>
      <c r="C7" s="339" t="s">
        <v>1142</v>
      </c>
      <c r="D7" s="875"/>
      <c r="E7" s="875"/>
      <c r="F7" s="870"/>
      <c r="G7" s="64"/>
      <c r="H7" s="4"/>
    </row>
    <row r="8" spans="1:8" s="7" customFormat="1" ht="12.75" customHeight="1" x14ac:dyDescent="0.2">
      <c r="A8" s="676" t="s">
        <v>1179</v>
      </c>
      <c r="B8" s="1218"/>
      <c r="C8" s="339" t="s">
        <v>1143</v>
      </c>
      <c r="D8" s="875"/>
      <c r="E8" s="875">
        <v>83.332999999999998</v>
      </c>
      <c r="F8" s="870">
        <f t="shared" si="0"/>
        <v>83.332999999999998</v>
      </c>
      <c r="G8" s="64"/>
      <c r="H8" s="4"/>
    </row>
    <row r="9" spans="1:8" s="7" customFormat="1" ht="12.75" customHeight="1" x14ac:dyDescent="0.2">
      <c r="A9" s="676" t="s">
        <v>1180</v>
      </c>
      <c r="B9" s="1219"/>
      <c r="C9" s="338" t="s">
        <v>1144</v>
      </c>
      <c r="D9" s="875"/>
      <c r="E9" s="875">
        <v>87.5</v>
      </c>
      <c r="F9" s="870">
        <f t="shared" si="0"/>
        <v>87.5</v>
      </c>
      <c r="G9" s="64"/>
      <c r="H9" s="4"/>
    </row>
    <row r="10" spans="1:8" s="7" customFormat="1" ht="12.75" customHeight="1" x14ac:dyDescent="0.2">
      <c r="A10" s="340" t="s">
        <v>1181</v>
      </c>
      <c r="B10" s="1215" t="s">
        <v>1190</v>
      </c>
      <c r="C10" s="1216"/>
      <c r="D10" s="876">
        <v>11517.92</v>
      </c>
      <c r="E10" s="876">
        <v>3061.4549999999999</v>
      </c>
      <c r="F10" s="877">
        <f t="shared" si="0"/>
        <v>14579.375</v>
      </c>
      <c r="G10" s="64"/>
      <c r="H10" s="4"/>
    </row>
    <row r="11" spans="1:8" s="7" customFormat="1" ht="12.75" customHeight="1" x14ac:dyDescent="0.2">
      <c r="A11" s="340" t="s">
        <v>765</v>
      </c>
      <c r="B11" s="341" t="s">
        <v>712</v>
      </c>
      <c r="C11" s="342"/>
      <c r="D11" s="876">
        <f>SUM(D12:D15)</f>
        <v>0</v>
      </c>
      <c r="E11" s="876">
        <f>SUM(E12:E15)</f>
        <v>290</v>
      </c>
      <c r="F11" s="877">
        <f t="shared" si="0"/>
        <v>290</v>
      </c>
      <c r="G11" s="64"/>
      <c r="H11" s="4"/>
    </row>
    <row r="12" spans="1:8" s="7" customFormat="1" ht="12.75" customHeight="1" x14ac:dyDescent="0.2">
      <c r="A12" s="676" t="s">
        <v>1182</v>
      </c>
      <c r="B12" s="1217" t="s">
        <v>641</v>
      </c>
      <c r="C12" s="34" t="s">
        <v>512</v>
      </c>
      <c r="D12" s="869"/>
      <c r="E12" s="869"/>
      <c r="F12" s="870"/>
      <c r="G12" s="64"/>
      <c r="H12" s="4"/>
    </row>
    <row r="13" spans="1:8" s="7" customFormat="1" ht="12.75" customHeight="1" x14ac:dyDescent="0.2">
      <c r="A13" s="676" t="s">
        <v>1183</v>
      </c>
      <c r="B13" s="1218"/>
      <c r="C13" s="34" t="s">
        <v>511</v>
      </c>
      <c r="D13" s="869"/>
      <c r="E13" s="869"/>
      <c r="F13" s="870"/>
      <c r="G13" s="64"/>
      <c r="H13" s="4"/>
    </row>
    <row r="14" spans="1:8" s="7" customFormat="1" ht="12.75" customHeight="1" x14ac:dyDescent="0.2">
      <c r="A14" s="676" t="s">
        <v>1184</v>
      </c>
      <c r="B14" s="1218"/>
      <c r="C14" s="34" t="s">
        <v>1161</v>
      </c>
      <c r="D14" s="869"/>
      <c r="E14" s="869">
        <v>290</v>
      </c>
      <c r="F14" s="870">
        <f t="shared" si="0"/>
        <v>290</v>
      </c>
      <c r="G14" s="64"/>
      <c r="H14" s="4"/>
    </row>
    <row r="15" spans="1:8" s="7" customFormat="1" ht="12.75" customHeight="1" x14ac:dyDescent="0.2">
      <c r="A15" s="676" t="s">
        <v>1185</v>
      </c>
      <c r="B15" s="1219"/>
      <c r="C15" s="34" t="s">
        <v>483</v>
      </c>
      <c r="D15" s="869"/>
      <c r="E15" s="869"/>
      <c r="F15" s="870"/>
      <c r="G15" s="64"/>
      <c r="H15" s="4"/>
    </row>
    <row r="16" spans="1:8" s="7" customFormat="1" ht="12.75" customHeight="1" x14ac:dyDescent="0.2">
      <c r="A16" s="340" t="s">
        <v>767</v>
      </c>
      <c r="B16" s="341" t="s">
        <v>713</v>
      </c>
      <c r="C16" s="342"/>
      <c r="D16" s="876">
        <f>SUM(D17:D19)</f>
        <v>4</v>
      </c>
      <c r="E16" s="876">
        <f>SUM(E17:E19)</f>
        <v>5</v>
      </c>
      <c r="F16" s="877">
        <f t="shared" si="0"/>
        <v>9</v>
      </c>
      <c r="G16" s="64"/>
      <c r="H16" s="4"/>
    </row>
    <row r="17" spans="1:8" s="7" customFormat="1" ht="12.75" customHeight="1" x14ac:dyDescent="0.2">
      <c r="A17" s="676" t="s">
        <v>1187</v>
      </c>
      <c r="B17" s="1217" t="s">
        <v>641</v>
      </c>
      <c r="C17" s="346" t="s">
        <v>512</v>
      </c>
      <c r="D17" s="869"/>
      <c r="E17" s="869"/>
      <c r="F17" s="870"/>
      <c r="G17" s="64"/>
      <c r="H17" s="4"/>
    </row>
    <row r="18" spans="1:8" s="7" customFormat="1" ht="12.75" customHeight="1" x14ac:dyDescent="0.2">
      <c r="A18" s="676" t="s">
        <v>1188</v>
      </c>
      <c r="B18" s="1218"/>
      <c r="C18" s="346" t="s">
        <v>511</v>
      </c>
      <c r="D18" s="869"/>
      <c r="E18" s="869"/>
      <c r="F18" s="870"/>
      <c r="G18" s="64"/>
      <c r="H18" s="4"/>
    </row>
    <row r="19" spans="1:8" ht="12.75" customHeight="1" x14ac:dyDescent="0.2">
      <c r="A19" s="676" t="s">
        <v>1186</v>
      </c>
      <c r="B19" s="1219"/>
      <c r="C19" s="880" t="s">
        <v>1223</v>
      </c>
      <c r="D19" s="869">
        <v>4</v>
      </c>
      <c r="E19" s="869">
        <v>5</v>
      </c>
      <c r="F19" s="870">
        <f>E19+D19</f>
        <v>9</v>
      </c>
      <c r="G19" s="64"/>
      <c r="H19" s="4"/>
    </row>
    <row r="20" spans="1:8" ht="12.75" customHeight="1" x14ac:dyDescent="0.2">
      <c r="A20" s="340" t="s">
        <v>1189</v>
      </c>
      <c r="B20" s="1215" t="s">
        <v>714</v>
      </c>
      <c r="C20" s="1216"/>
      <c r="D20" s="876">
        <v>2565</v>
      </c>
      <c r="E20" s="876"/>
      <c r="F20" s="877">
        <f>E20+D20</f>
        <v>2565</v>
      </c>
      <c r="G20" s="64"/>
      <c r="H20" s="5"/>
    </row>
    <row r="21" spans="1:8" ht="12.75" customHeight="1" thickBot="1" x14ac:dyDescent="0.25">
      <c r="A21" s="343" t="s">
        <v>769</v>
      </c>
      <c r="B21" s="1220" t="s">
        <v>715</v>
      </c>
      <c r="C21" s="1221"/>
      <c r="D21" s="878"/>
      <c r="E21" s="878"/>
      <c r="F21" s="879"/>
      <c r="G21" s="64"/>
      <c r="H21" s="5"/>
    </row>
    <row r="22" spans="1:8" s="770" customFormat="1" ht="12.75" customHeight="1" x14ac:dyDescent="0.2">
      <c r="A22" s="864"/>
      <c r="B22" s="861"/>
      <c r="C22" s="861"/>
      <c r="D22" s="862"/>
      <c r="E22" s="862"/>
      <c r="F22" s="863"/>
      <c r="G22" s="773"/>
      <c r="H22" s="769"/>
    </row>
    <row r="23" spans="1:8" x14ac:dyDescent="0.2">
      <c r="A23" s="113" t="s">
        <v>640</v>
      </c>
      <c r="B23" s="131"/>
      <c r="C23" s="131"/>
      <c r="D23" s="35"/>
      <c r="E23" s="78"/>
      <c r="F23" s="79"/>
      <c r="G23" s="64"/>
      <c r="H23" s="5"/>
    </row>
    <row r="24" spans="1:8" ht="27.75" customHeight="1" x14ac:dyDescent="0.2">
      <c r="A24" s="1222" t="s">
        <v>1159</v>
      </c>
      <c r="B24" s="1223"/>
      <c r="C24" s="1223"/>
      <c r="D24" s="1223"/>
      <c r="E24" s="1223"/>
      <c r="F24" s="1223"/>
      <c r="G24" s="64"/>
      <c r="H24" s="5"/>
    </row>
    <row r="25" spans="1:8" ht="79.5" customHeight="1" x14ac:dyDescent="0.2">
      <c r="A25" s="1118" t="s">
        <v>1145</v>
      </c>
      <c r="B25" s="1224"/>
      <c r="C25" s="1224"/>
      <c r="D25" s="1224"/>
      <c r="E25" s="1224"/>
      <c r="F25" s="1224"/>
      <c r="G25" s="1"/>
    </row>
    <row r="26" spans="1:8" ht="81" customHeight="1" x14ac:dyDescent="0.2">
      <c r="A26" s="1213" t="s">
        <v>1146</v>
      </c>
      <c r="B26" s="1214"/>
      <c r="C26" s="1214"/>
      <c r="D26" s="1214"/>
      <c r="E26" s="1214"/>
      <c r="F26" s="1214"/>
      <c r="G26" s="1"/>
    </row>
    <row r="27" spans="1:8" ht="80.25" customHeight="1" x14ac:dyDescent="0.25">
      <c r="A27" s="1213" t="s">
        <v>717</v>
      </c>
      <c r="B27" s="1214"/>
      <c r="C27" s="1214"/>
      <c r="D27" s="1214"/>
      <c r="E27" s="1214"/>
      <c r="F27" s="1214"/>
      <c r="G27" s="1"/>
      <c r="H27" s="345"/>
    </row>
    <row r="28" spans="1:8" ht="55.5" customHeight="1" x14ac:dyDescent="0.2">
      <c r="A28" s="1213" t="s">
        <v>1160</v>
      </c>
      <c r="B28" s="1214"/>
      <c r="C28" s="1214"/>
      <c r="D28" s="1214"/>
      <c r="E28" s="1214"/>
      <c r="F28" s="1214"/>
      <c r="G28" s="1"/>
    </row>
    <row r="29" spans="1:8" ht="43.5" customHeight="1" x14ac:dyDescent="0.2">
      <c r="A29" s="1213" t="s">
        <v>1191</v>
      </c>
      <c r="B29" s="1214"/>
      <c r="C29" s="1214"/>
      <c r="D29" s="1214"/>
      <c r="E29" s="1214"/>
      <c r="F29" s="1214"/>
      <c r="G29" s="1"/>
    </row>
    <row r="30" spans="1:8" ht="15.75" customHeight="1" x14ac:dyDescent="0.2">
      <c r="A30" s="1213" t="s">
        <v>1162</v>
      </c>
      <c r="B30" s="1214"/>
      <c r="C30" s="1214"/>
      <c r="D30" s="1214"/>
      <c r="E30" s="1214"/>
      <c r="F30" s="1214"/>
      <c r="G30" s="1"/>
    </row>
    <row r="31" spans="1:8" ht="14.25" customHeight="1" x14ac:dyDescent="0.2">
      <c r="G31" s="1"/>
    </row>
    <row r="32" spans="1:8" x14ac:dyDescent="0.2">
      <c r="G32" s="1"/>
    </row>
    <row r="33" spans="1:7" x14ac:dyDescent="0.2">
      <c r="G33" s="1"/>
    </row>
    <row r="34" spans="1:7" x14ac:dyDescent="0.2">
      <c r="G34" s="1"/>
    </row>
    <row r="35" spans="1:7" x14ac:dyDescent="0.2">
      <c r="G35" s="1"/>
    </row>
    <row r="42" spans="1:7" x14ac:dyDescent="0.25">
      <c r="A42" s="5"/>
    </row>
    <row r="43" spans="1:7" x14ac:dyDescent="0.25">
      <c r="A43" s="5"/>
    </row>
  </sheetData>
  <sheetProtection formatRows="0" insertRows="0" deleteRows="0"/>
  <customSheetViews>
    <customSheetView guid="{2AF6EA2A-E5C5-45EB-B6C4-875AD1E4E056}" fitToPage="1" printArea="1" topLeftCell="A16">
      <selection activeCell="A30" sqref="A30:F30"/>
      <pageMargins left="0.59055118110236227" right="0.59055118110236227" top="0.6692913385826772" bottom="0.6692913385826772" header="0.15748031496062992" footer="0.15748031496062992"/>
      <printOptions horizontalCentered="1"/>
      <pageSetup paperSize="9" scale="80" orientation="portrait" cellComments="asDisplayed" horizontalDpi="300" verticalDpi="300" r:id="rId1"/>
      <headerFooter alignWithMargins="0"/>
    </customSheetView>
  </customSheetViews>
  <mergeCells count="17">
    <mergeCell ref="A3:A4"/>
    <mergeCell ref="B3:C4"/>
    <mergeCell ref="D3:F3"/>
    <mergeCell ref="B5:C5"/>
    <mergeCell ref="B6:B9"/>
    <mergeCell ref="A27:F27"/>
    <mergeCell ref="A28:F28"/>
    <mergeCell ref="A30:F30"/>
    <mergeCell ref="A29:F29"/>
    <mergeCell ref="B10:C10"/>
    <mergeCell ref="B12:B15"/>
    <mergeCell ref="B17:B19"/>
    <mergeCell ref="B21:C21"/>
    <mergeCell ref="B20:C20"/>
    <mergeCell ref="A24:F24"/>
    <mergeCell ref="A25:F25"/>
    <mergeCell ref="A26:F26"/>
  </mergeCells>
  <printOptions horizontalCentered="1"/>
  <pageMargins left="0.59055118110236227" right="0.59055118110236227" top="0.6692913385826772" bottom="0.6692913385826772" header="0.15748031496062992" footer="0.15748031496062992"/>
  <pageSetup paperSize="9" scale="79" orientation="portrait" cellComments="asDisplayed" horizontalDpi="300" verticalDpi="30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Normal="100" workbookViewId="0">
      <selection activeCell="A41" sqref="A41"/>
    </sheetView>
  </sheetViews>
  <sheetFormatPr defaultRowHeight="15" x14ac:dyDescent="0.25"/>
  <cols>
    <col min="1" max="1" width="3.42578125" style="30" customWidth="1"/>
    <col min="2" max="2" width="49.5703125" style="18" customWidth="1"/>
    <col min="3" max="3" width="16.42578125" style="18" customWidth="1"/>
    <col min="4" max="4" width="17.7109375" style="18" customWidth="1"/>
    <col min="5" max="5" width="17.28515625" style="18" customWidth="1"/>
    <col min="6" max="6" width="17" style="18" customWidth="1"/>
    <col min="7" max="7" width="9.140625" style="18"/>
    <col min="11" max="16384" width="9.140625" style="18"/>
  </cols>
  <sheetData>
    <row r="1" spans="1:12" ht="15.75" x14ac:dyDescent="0.25">
      <c r="A1" s="323" t="s">
        <v>829</v>
      </c>
      <c r="B1" s="11"/>
      <c r="C1" s="12"/>
      <c r="D1" s="12"/>
      <c r="E1" s="12"/>
    </row>
    <row r="2" spans="1:12" ht="15.75" thickBot="1" x14ac:dyDescent="0.3">
      <c r="A2" s="29"/>
      <c r="B2" s="12"/>
      <c r="C2" s="12"/>
      <c r="D2" s="13"/>
      <c r="E2" s="12"/>
      <c r="F2" s="184" t="s">
        <v>593</v>
      </c>
    </row>
    <row r="3" spans="1:12" ht="26.25" customHeight="1" x14ac:dyDescent="0.25">
      <c r="A3" s="1233" t="s">
        <v>479</v>
      </c>
      <c r="B3" s="1235" t="s">
        <v>513</v>
      </c>
      <c r="C3" s="81" t="s">
        <v>678</v>
      </c>
      <c r="D3" s="81" t="s">
        <v>679</v>
      </c>
      <c r="E3" s="286" t="s">
        <v>677</v>
      </c>
      <c r="F3" s="789" t="s">
        <v>1212</v>
      </c>
    </row>
    <row r="4" spans="1:12" ht="12" customHeight="1" thickBot="1" x14ac:dyDescent="0.3">
      <c r="A4" s="1234"/>
      <c r="B4" s="1236"/>
      <c r="C4" s="190" t="s">
        <v>561</v>
      </c>
      <c r="D4" s="190" t="s">
        <v>562</v>
      </c>
      <c r="E4" s="190" t="s">
        <v>563</v>
      </c>
      <c r="F4" s="191" t="s">
        <v>564</v>
      </c>
    </row>
    <row r="5" spans="1:12" ht="18" customHeight="1" x14ac:dyDescent="0.25">
      <c r="A5" s="332">
        <v>1</v>
      </c>
      <c r="B5" s="333" t="s">
        <v>711</v>
      </c>
      <c r="C5" s="336">
        <f>SUM(C6:C9)</f>
        <v>2005.1000000000001</v>
      </c>
      <c r="D5" s="336">
        <f>SUM(D6:D9)</f>
        <v>1232.78</v>
      </c>
      <c r="E5" s="336">
        <f>SUM(E6:E9)</f>
        <v>2972</v>
      </c>
      <c r="F5" s="849">
        <v>0</v>
      </c>
    </row>
    <row r="6" spans="1:12" ht="12.75" customHeight="1" x14ac:dyDescent="0.25">
      <c r="A6" s="188">
        <v>2</v>
      </c>
      <c r="B6" s="550" t="s">
        <v>514</v>
      </c>
      <c r="C6" s="850"/>
      <c r="D6" s="850">
        <v>1232.78</v>
      </c>
      <c r="E6" s="840">
        <v>2740</v>
      </c>
      <c r="F6" s="841">
        <v>450</v>
      </c>
      <c r="K6" s="157"/>
      <c r="L6" s="157"/>
    </row>
    <row r="7" spans="1:12" ht="12.75" customHeight="1" x14ac:dyDescent="0.25">
      <c r="A7" s="188">
        <v>3</v>
      </c>
      <c r="B7" s="330" t="s">
        <v>595</v>
      </c>
      <c r="C7" s="842">
        <v>1922.95</v>
      </c>
      <c r="D7" s="850"/>
      <c r="E7" s="840">
        <v>202</v>
      </c>
      <c r="F7" s="229">
        <v>9500</v>
      </c>
      <c r="K7" s="157"/>
      <c r="L7" s="157"/>
    </row>
    <row r="8" spans="1:12" ht="12.75" customHeight="1" x14ac:dyDescent="0.25">
      <c r="A8" s="188">
        <v>4</v>
      </c>
      <c r="B8" s="330" t="s">
        <v>596</v>
      </c>
      <c r="C8" s="842">
        <v>82.15</v>
      </c>
      <c r="D8" s="850"/>
      <c r="E8" s="840">
        <v>30</v>
      </c>
      <c r="F8" s="229">
        <v>2800</v>
      </c>
      <c r="K8" s="157"/>
      <c r="L8" s="157"/>
    </row>
    <row r="9" spans="1:12" ht="12.75" customHeight="1" x14ac:dyDescent="0.25">
      <c r="A9" s="188">
        <v>5</v>
      </c>
      <c r="B9" s="331" t="s">
        <v>515</v>
      </c>
      <c r="C9" s="850"/>
      <c r="D9" s="842"/>
      <c r="E9" s="840"/>
      <c r="F9" s="229"/>
      <c r="K9" s="157"/>
    </row>
    <row r="10" spans="1:12" ht="21" customHeight="1" x14ac:dyDescent="0.25">
      <c r="A10" s="334">
        <v>6</v>
      </c>
      <c r="B10" s="335" t="s">
        <v>896</v>
      </c>
      <c r="C10" s="843">
        <f>C11+C12+C13+C14+C15+C16</f>
        <v>762.23</v>
      </c>
      <c r="D10" s="843">
        <f t="shared" ref="D10:E10" si="0">D11+D12+D13+D14+D15+D16</f>
        <v>789.15</v>
      </c>
      <c r="E10" s="843">
        <f t="shared" si="0"/>
        <v>1318</v>
      </c>
      <c r="F10" s="843" t="s">
        <v>1222</v>
      </c>
      <c r="K10" s="157"/>
    </row>
    <row r="11" spans="1:12" s="771" customFormat="1" ht="12.75" customHeight="1" x14ac:dyDescent="0.25">
      <c r="A11" s="855" t="s">
        <v>675</v>
      </c>
      <c r="B11" s="822" t="s">
        <v>1217</v>
      </c>
      <c r="C11" s="848"/>
      <c r="D11" s="809">
        <v>541</v>
      </c>
      <c r="E11" s="848"/>
      <c r="F11" s="851"/>
      <c r="H11" s="768"/>
      <c r="I11" s="768"/>
      <c r="J11" s="768"/>
      <c r="K11" s="777"/>
    </row>
    <row r="12" spans="1:12" s="771" customFormat="1" ht="12.75" customHeight="1" x14ac:dyDescent="0.25">
      <c r="A12" s="855" t="s">
        <v>676</v>
      </c>
      <c r="B12" s="822" t="s">
        <v>1213</v>
      </c>
      <c r="C12" s="823">
        <v>578.88</v>
      </c>
      <c r="D12" s="823"/>
      <c r="E12" s="823"/>
      <c r="F12" s="852"/>
      <c r="H12" s="768"/>
      <c r="I12" s="768"/>
      <c r="J12" s="768"/>
      <c r="K12" s="777"/>
    </row>
    <row r="13" spans="1:12" s="771" customFormat="1" ht="12.75" customHeight="1" x14ac:dyDescent="0.25">
      <c r="A13" s="855" t="s">
        <v>1218</v>
      </c>
      <c r="B13" s="822" t="s">
        <v>1206</v>
      </c>
      <c r="C13" s="823">
        <v>7.05</v>
      </c>
      <c r="D13" s="823"/>
      <c r="E13" s="823"/>
      <c r="F13" s="852"/>
      <c r="H13" s="768"/>
      <c r="I13" s="768"/>
      <c r="J13" s="768"/>
      <c r="K13" s="777"/>
    </row>
    <row r="14" spans="1:12" s="771" customFormat="1" ht="12.75" customHeight="1" x14ac:dyDescent="0.25">
      <c r="A14" s="855" t="s">
        <v>1219</v>
      </c>
      <c r="B14" s="822" t="s">
        <v>1214</v>
      </c>
      <c r="C14" s="823"/>
      <c r="D14" s="823">
        <v>0.8</v>
      </c>
      <c r="E14" s="823"/>
      <c r="F14" s="852">
        <v>200</v>
      </c>
      <c r="H14" s="768"/>
      <c r="I14" s="768"/>
      <c r="J14" s="768"/>
      <c r="K14" s="777"/>
    </row>
    <row r="15" spans="1:12" s="771" customFormat="1" ht="12.75" customHeight="1" x14ac:dyDescent="0.25">
      <c r="A15" s="855" t="s">
        <v>1220</v>
      </c>
      <c r="B15" s="822" t="s">
        <v>1208</v>
      </c>
      <c r="C15" s="823">
        <v>176.3</v>
      </c>
      <c r="D15" s="823"/>
      <c r="E15" s="823">
        <v>811</v>
      </c>
      <c r="F15" s="852" t="s">
        <v>1215</v>
      </c>
      <c r="H15" s="768"/>
      <c r="I15" s="768"/>
      <c r="J15" s="768"/>
      <c r="K15" s="777"/>
    </row>
    <row r="16" spans="1:12" s="771" customFormat="1" ht="12.75" customHeight="1" x14ac:dyDescent="0.25">
      <c r="A16" s="855" t="s">
        <v>1221</v>
      </c>
      <c r="B16" s="822" t="s">
        <v>1216</v>
      </c>
      <c r="C16" s="823"/>
      <c r="D16" s="823">
        <v>247.35</v>
      </c>
      <c r="E16" s="823">
        <v>507</v>
      </c>
      <c r="F16" s="852"/>
      <c r="H16" s="768"/>
      <c r="I16" s="768"/>
      <c r="J16" s="768"/>
      <c r="K16" s="777"/>
    </row>
    <row r="17" spans="1:10" ht="12.75" customHeight="1" x14ac:dyDescent="0.25">
      <c r="A17" s="856">
        <v>7</v>
      </c>
      <c r="B17" s="857" t="s">
        <v>598</v>
      </c>
      <c r="C17" s="791"/>
      <c r="D17" s="858">
        <v>429.52600000000001</v>
      </c>
      <c r="E17" s="1054">
        <v>177</v>
      </c>
      <c r="F17" s="859">
        <f>D17/E17*1000</f>
        <v>2426.7005649717516</v>
      </c>
      <c r="G17" s="771"/>
    </row>
    <row r="18" spans="1:10" ht="12.75" customHeight="1" x14ac:dyDescent="0.25">
      <c r="A18" s="856">
        <v>8</v>
      </c>
      <c r="B18" s="860" t="s">
        <v>597</v>
      </c>
      <c r="C18" s="791"/>
      <c r="D18" s="858">
        <v>365.6</v>
      </c>
      <c r="E18" s="1054">
        <v>612</v>
      </c>
      <c r="F18" s="859">
        <f>D18/E18*1000</f>
        <v>597.38562091503263</v>
      </c>
      <c r="G18" s="771"/>
      <c r="H18" s="768"/>
      <c r="I18" s="768"/>
    </row>
    <row r="19" spans="1:10" ht="12.75" customHeight="1" thickBot="1" x14ac:dyDescent="0.3">
      <c r="A19" s="189">
        <v>9</v>
      </c>
      <c r="B19" s="176"/>
      <c r="C19" s="853"/>
      <c r="D19" s="844"/>
      <c r="E19" s="845"/>
      <c r="F19" s="846"/>
    </row>
    <row r="20" spans="1:10" ht="17.25" customHeight="1" thickBot="1" x14ac:dyDescent="0.3">
      <c r="A20" s="282">
        <v>10</v>
      </c>
      <c r="B20" s="281" t="s">
        <v>612</v>
      </c>
      <c r="C20" s="847">
        <f>C18+C17+C10+C5</f>
        <v>2767.33</v>
      </c>
      <c r="D20" s="847">
        <f t="shared" ref="D20:E20" si="1">D18+D17+D10+D5</f>
        <v>2817.0559999999996</v>
      </c>
      <c r="E20" s="847">
        <f t="shared" si="1"/>
        <v>5079</v>
      </c>
      <c r="F20" s="854">
        <v>0</v>
      </c>
    </row>
    <row r="21" spans="1:10" ht="12.75" customHeight="1" x14ac:dyDescent="0.25">
      <c r="A21" s="324"/>
      <c r="B21" s="155"/>
      <c r="C21" s="185"/>
      <c r="D21" s="185"/>
      <c r="E21" s="186"/>
      <c r="F21" s="35"/>
    </row>
    <row r="22" spans="1:10" ht="12.75" customHeight="1" x14ac:dyDescent="0.25">
      <c r="A22" s="85" t="s">
        <v>640</v>
      </c>
      <c r="B22" s="325"/>
      <c r="C22" s="326"/>
      <c r="D22" s="326"/>
      <c r="E22" s="327"/>
      <c r="F22" s="85"/>
      <c r="H22" s="152"/>
      <c r="I22" s="152"/>
      <c r="J22" s="152"/>
    </row>
    <row r="23" spans="1:10" ht="24.75" customHeight="1" x14ac:dyDescent="0.25">
      <c r="A23" s="1232" t="s">
        <v>930</v>
      </c>
      <c r="B23" s="1232"/>
      <c r="C23" s="1232"/>
      <c r="D23" s="1232"/>
      <c r="E23" s="1232"/>
      <c r="F23" s="1232"/>
    </row>
    <row r="24" spans="1:10" ht="12.75" customHeight="1" x14ac:dyDescent="0.25">
      <c r="A24" s="533" t="s">
        <v>928</v>
      </c>
      <c r="B24" s="84"/>
      <c r="C24" s="328"/>
      <c r="D24" s="328"/>
      <c r="E24" s="328"/>
      <c r="F24" s="88"/>
    </row>
    <row r="25" spans="1:10" ht="26.25" customHeight="1" x14ac:dyDescent="0.25">
      <c r="A25" s="1232" t="s">
        <v>694</v>
      </c>
      <c r="B25" s="1232"/>
      <c r="C25" s="1232"/>
      <c r="D25" s="1232"/>
      <c r="E25" s="1232"/>
      <c r="F25" s="1232"/>
    </row>
    <row r="26" spans="1:10" ht="15" customHeight="1" x14ac:dyDescent="0.25">
      <c r="A26" s="284" t="s">
        <v>897</v>
      </c>
      <c r="B26" s="283"/>
      <c r="C26" s="283"/>
      <c r="D26" s="283"/>
      <c r="E26" s="283"/>
      <c r="F26" s="283"/>
      <c r="H26" s="152"/>
      <c r="I26" s="152"/>
      <c r="J26" s="152"/>
    </row>
    <row r="27" spans="1:10" ht="27.75" customHeight="1" x14ac:dyDescent="0.25">
      <c r="A27" s="1232" t="s">
        <v>898</v>
      </c>
      <c r="B27" s="1232"/>
      <c r="C27" s="1232"/>
      <c r="D27" s="1232"/>
      <c r="E27" s="1232"/>
      <c r="F27" s="1232"/>
      <c r="H27" s="152"/>
      <c r="I27" s="152"/>
      <c r="J27" s="152"/>
    </row>
    <row r="28" spans="1:10" ht="12.75" customHeight="1" x14ac:dyDescent="0.25">
      <c r="A28" s="284"/>
      <c r="B28" s="283"/>
      <c r="C28" s="283"/>
      <c r="D28" s="283"/>
      <c r="E28" s="283"/>
      <c r="F28" s="283"/>
      <c r="H28" s="152"/>
      <c r="I28" s="152"/>
      <c r="J28" s="152"/>
    </row>
    <row r="29" spans="1:10" ht="12.75" customHeight="1" x14ac:dyDescent="0.25">
      <c r="A29" s="284" t="s">
        <v>693</v>
      </c>
      <c r="B29" s="283"/>
      <c r="C29" s="283"/>
      <c r="D29" s="283"/>
      <c r="E29" s="283"/>
      <c r="F29" s="283"/>
      <c r="H29" s="152"/>
      <c r="I29" s="152"/>
      <c r="J29" s="152"/>
    </row>
    <row r="30" spans="1:10" x14ac:dyDescent="0.25">
      <c r="A30" s="328" t="s">
        <v>927</v>
      </c>
      <c r="B30" s="329"/>
      <c r="C30" s="328"/>
      <c r="D30" s="328"/>
      <c r="E30" s="328"/>
      <c r="F30" s="88"/>
    </row>
    <row r="31" spans="1:10" x14ac:dyDescent="0.25">
      <c r="A31" s="328" t="s">
        <v>929</v>
      </c>
      <c r="B31" s="12"/>
      <c r="C31" s="12"/>
      <c r="D31" s="187"/>
      <c r="E31" s="12"/>
    </row>
  </sheetData>
  <protectedRanges>
    <protectedRange sqref="D7:D9 D21:D22 D17:D19" name="Oblast1"/>
  </protectedRanges>
  <customSheetViews>
    <customSheetView guid="{2AF6EA2A-E5C5-45EB-B6C4-875AD1E4E056}" fitToPage="1">
      <pageMargins left="0.78740157480314965" right="0.78740157480314965"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5">
    <mergeCell ref="A27:F27"/>
    <mergeCell ref="A25:F25"/>
    <mergeCell ref="A23:F23"/>
    <mergeCell ref="A3:A4"/>
    <mergeCell ref="B3:B4"/>
  </mergeCells>
  <printOptions horizontalCentered="1"/>
  <pageMargins left="0.78740157480314965" right="0.78740157480314965" top="0.98425196850393704" bottom="0.98425196850393704" header="0.51181102362204722" footer="0.51181102362204722"/>
  <pageSetup paperSize="9" scale="70" orientation="portrait" cellComments="asDisplayed" horizontalDpi="300" verticalDpi="300" r:id="rId2"/>
  <headerFooter alignWithMargins="0"/>
  <ignoredErrors>
    <ignoredError sqref="C5:D5 E5 E9 D9 F17:F18"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7"/>
  <sheetViews>
    <sheetView topLeftCell="C1" zoomScaleNormal="100" workbookViewId="0">
      <selection activeCell="A41" sqref="A41"/>
    </sheetView>
  </sheetViews>
  <sheetFormatPr defaultRowHeight="12.75" x14ac:dyDescent="0.25"/>
  <cols>
    <col min="1" max="1" width="3.85546875" style="18" customWidth="1"/>
    <col min="2" max="2" width="6.42578125" style="88" customWidth="1"/>
    <col min="3" max="3" width="9.28515625" style="88" customWidth="1"/>
    <col min="4" max="4" width="16.28515625" style="88" customWidth="1"/>
    <col min="5" max="5" width="9.7109375" style="88" customWidth="1"/>
    <col min="6" max="6" width="8.5703125" style="88" customWidth="1"/>
    <col min="7" max="7" width="8.7109375" style="88" customWidth="1"/>
    <col min="8" max="8" width="9.7109375" style="88" customWidth="1"/>
    <col min="9" max="10" width="10.42578125" style="18" customWidth="1"/>
    <col min="11" max="11" width="9.5703125" style="18" customWidth="1"/>
    <col min="12" max="12" width="8.85546875" style="18" customWidth="1"/>
    <col min="13" max="13" width="10" style="18" customWidth="1"/>
    <col min="14" max="14" width="8.85546875" style="18" customWidth="1"/>
    <col min="15" max="15" width="8.28515625" style="18" customWidth="1"/>
    <col min="16" max="16" width="9.5703125" style="18" customWidth="1"/>
    <col min="17" max="17" width="8.5703125" style="18" customWidth="1"/>
    <col min="18" max="18" width="9.140625" style="18" customWidth="1"/>
    <col min="19" max="19" width="8.42578125" style="18" customWidth="1"/>
    <col min="20" max="20" width="9.42578125" style="18" customWidth="1"/>
    <col min="21" max="21" width="8.42578125" style="18" customWidth="1"/>
    <col min="22" max="16384" width="9.140625" style="18"/>
  </cols>
  <sheetData>
    <row r="1" spans="1:42" ht="15.75" x14ac:dyDescent="0.25">
      <c r="A1" s="924" t="s">
        <v>1163</v>
      </c>
      <c r="B1" s="940"/>
      <c r="C1" s="940"/>
      <c r="D1" s="940"/>
      <c r="E1" s="940"/>
      <c r="F1" s="940"/>
      <c r="G1" s="940"/>
      <c r="H1" s="940"/>
      <c r="I1" s="937"/>
      <c r="J1" s="937"/>
      <c r="K1" s="937"/>
      <c r="L1" s="937"/>
      <c r="M1" s="937"/>
      <c r="N1" s="937"/>
      <c r="O1" s="937"/>
      <c r="P1" s="930"/>
      <c r="Q1" s="930"/>
      <c r="R1" s="930"/>
      <c r="S1" s="930"/>
      <c r="T1" s="930"/>
      <c r="U1" s="930"/>
      <c r="V1" s="930"/>
      <c r="W1" s="925"/>
      <c r="X1" s="925"/>
      <c r="Y1" s="923"/>
      <c r="Z1" s="923"/>
      <c r="AA1" s="923"/>
      <c r="AB1" s="923"/>
      <c r="AC1" s="923"/>
      <c r="AD1" s="923"/>
      <c r="AE1" s="923"/>
      <c r="AF1" s="923"/>
      <c r="AG1" s="923"/>
      <c r="AH1" s="923"/>
      <c r="AI1" s="923"/>
      <c r="AJ1" s="923"/>
      <c r="AK1" s="923"/>
      <c r="AL1" s="923"/>
      <c r="AM1" s="923"/>
      <c r="AN1" s="923"/>
      <c r="AO1" s="923"/>
      <c r="AP1" s="923"/>
    </row>
    <row r="2" spans="1:42" s="157" customFormat="1" ht="15" customHeight="1" x14ac:dyDescent="0.25">
      <c r="A2" s="967"/>
      <c r="B2" s="967"/>
      <c r="C2" s="967"/>
      <c r="D2" s="967"/>
      <c r="E2" s="967"/>
      <c r="F2" s="967"/>
      <c r="G2" s="967"/>
      <c r="H2" s="967"/>
      <c r="I2" s="967"/>
      <c r="J2" s="967"/>
      <c r="K2" s="967"/>
      <c r="L2" s="967"/>
      <c r="M2" s="967"/>
      <c r="N2" s="967"/>
      <c r="O2" s="967"/>
      <c r="P2" s="967"/>
      <c r="Q2" s="967"/>
      <c r="R2" s="967"/>
      <c r="S2" s="967"/>
      <c r="T2" s="967"/>
      <c r="U2" s="967"/>
      <c r="V2" s="967"/>
      <c r="W2" s="967"/>
      <c r="X2" s="967"/>
      <c r="Y2" s="967"/>
      <c r="Z2" s="967"/>
      <c r="AA2" s="967"/>
      <c r="AB2" s="967"/>
      <c r="AC2" s="967"/>
      <c r="AD2" s="967"/>
      <c r="AE2" s="967"/>
      <c r="AF2" s="967"/>
      <c r="AG2" s="967"/>
      <c r="AH2" s="967"/>
      <c r="AI2" s="967"/>
      <c r="AJ2" s="967"/>
      <c r="AK2" s="967"/>
      <c r="AL2" s="967"/>
      <c r="AM2" s="967"/>
      <c r="AN2" s="967"/>
      <c r="AO2" s="967"/>
      <c r="AP2" s="967"/>
    </row>
    <row r="3" spans="1:42" s="157" customFormat="1" ht="15" customHeight="1" x14ac:dyDescent="0.25">
      <c r="A3" s="968" t="s">
        <v>1164</v>
      </c>
      <c r="B3" s="967"/>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967"/>
      <c r="AM3" s="967"/>
      <c r="AN3" s="967"/>
      <c r="AO3" s="967"/>
      <c r="AP3" s="967"/>
    </row>
    <row r="4" spans="1:42" s="157" customFormat="1" ht="15" customHeight="1" thickBot="1" x14ac:dyDescent="0.3">
      <c r="A4" s="967"/>
      <c r="B4" s="967"/>
      <c r="C4" s="967"/>
      <c r="D4" s="967"/>
      <c r="E4" s="967"/>
      <c r="F4" s="967"/>
      <c r="G4" s="967"/>
      <c r="H4" s="967"/>
      <c r="I4" s="967"/>
      <c r="J4" s="967"/>
      <c r="K4" s="967"/>
      <c r="L4" s="967"/>
      <c r="M4" s="967"/>
      <c r="N4" s="967"/>
      <c r="O4" s="967"/>
      <c r="P4" s="967"/>
      <c r="Q4" s="967"/>
      <c r="R4" s="937"/>
      <c r="S4" s="967"/>
      <c r="T4" s="967"/>
      <c r="U4" s="967"/>
      <c r="V4" s="967"/>
      <c r="W4" s="967"/>
      <c r="X4" s="967"/>
      <c r="Y4" s="967"/>
      <c r="Z4" s="978" t="s">
        <v>508</v>
      </c>
      <c r="AA4" s="967"/>
      <c r="AB4" s="967"/>
      <c r="AC4" s="967"/>
      <c r="AD4" s="967"/>
      <c r="AE4" s="967"/>
      <c r="AF4" s="967"/>
      <c r="AG4" s="967"/>
      <c r="AH4" s="967"/>
      <c r="AI4" s="967"/>
      <c r="AJ4" s="967"/>
      <c r="AK4" s="967"/>
      <c r="AL4" s="967"/>
      <c r="AM4" s="967"/>
      <c r="AN4" s="967"/>
      <c r="AO4" s="967"/>
      <c r="AP4" s="967"/>
    </row>
    <row r="5" spans="1:42" ht="28.5" customHeight="1" thickBot="1" x14ac:dyDescent="0.3">
      <c r="A5" s="1284" t="s">
        <v>479</v>
      </c>
      <c r="B5" s="1275" t="s">
        <v>517</v>
      </c>
      <c r="C5" s="1276"/>
      <c r="D5" s="1277"/>
      <c r="E5" s="1272" t="s">
        <v>637</v>
      </c>
      <c r="F5" s="1273"/>
      <c r="G5" s="1273"/>
      <c r="H5" s="1273"/>
      <c r="I5" s="1273"/>
      <c r="J5" s="1273"/>
      <c r="K5" s="1273"/>
      <c r="L5" s="1273"/>
      <c r="M5" s="1273"/>
      <c r="N5" s="1273"/>
      <c r="O5" s="1273"/>
      <c r="P5" s="1273"/>
      <c r="Q5" s="1273"/>
      <c r="R5" s="1273"/>
      <c r="S5" s="1273"/>
      <c r="T5" s="1273"/>
      <c r="U5" s="1273"/>
      <c r="V5" s="1273"/>
      <c r="W5" s="1273"/>
      <c r="X5" s="1273"/>
      <c r="Y5" s="1273"/>
      <c r="Z5" s="1274"/>
      <c r="AA5" s="967"/>
      <c r="AB5" s="967"/>
      <c r="AC5" s="967"/>
      <c r="AD5" s="967"/>
      <c r="AE5" s="967"/>
      <c r="AF5" s="967"/>
      <c r="AG5" s="967"/>
      <c r="AH5" s="967"/>
      <c r="AI5" s="967"/>
      <c r="AJ5" s="967"/>
      <c r="AK5" s="967"/>
      <c r="AL5" s="930"/>
      <c r="AM5" s="925"/>
      <c r="AN5" s="925"/>
      <c r="AO5" s="923"/>
      <c r="AP5" s="923"/>
    </row>
    <row r="6" spans="1:42" ht="19.5" customHeight="1" x14ac:dyDescent="0.25">
      <c r="A6" s="1285"/>
      <c r="B6" s="1278"/>
      <c r="C6" s="1279"/>
      <c r="D6" s="1280"/>
      <c r="E6" s="1241" t="s">
        <v>627</v>
      </c>
      <c r="F6" s="1242"/>
      <c r="G6" s="1242"/>
      <c r="H6" s="1243"/>
      <c r="I6" s="1241" t="s">
        <v>630</v>
      </c>
      <c r="J6" s="1242"/>
      <c r="K6" s="1242"/>
      <c r="L6" s="1243"/>
      <c r="M6" s="1241" t="s">
        <v>623</v>
      </c>
      <c r="N6" s="1242"/>
      <c r="O6" s="1242"/>
      <c r="P6" s="1242"/>
      <c r="Q6" s="1242"/>
      <c r="R6" s="1243"/>
      <c r="S6" s="1244" t="s">
        <v>621</v>
      </c>
      <c r="T6" s="1245"/>
      <c r="U6" s="1244" t="s">
        <v>509</v>
      </c>
      <c r="V6" s="1245"/>
      <c r="W6" s="1244" t="s">
        <v>624</v>
      </c>
      <c r="X6" s="1245"/>
      <c r="Y6" s="1303" t="s">
        <v>620</v>
      </c>
      <c r="Z6" s="1304"/>
      <c r="AA6" s="967"/>
      <c r="AB6" s="967"/>
      <c r="AC6" s="967"/>
      <c r="AD6" s="967"/>
      <c r="AE6" s="967"/>
      <c r="AF6" s="967"/>
      <c r="AG6" s="967"/>
      <c r="AH6" s="967"/>
      <c r="AI6" s="967"/>
      <c r="AJ6" s="967"/>
      <c r="AK6" s="967"/>
      <c r="AL6" s="967"/>
      <c r="AM6" s="967"/>
      <c r="AN6" s="930"/>
      <c r="AO6" s="925"/>
      <c r="AP6" s="925"/>
    </row>
    <row r="7" spans="1:42" ht="19.5" customHeight="1" x14ac:dyDescent="0.25">
      <c r="A7" s="1285"/>
      <c r="B7" s="1278"/>
      <c r="C7" s="1279"/>
      <c r="D7" s="1280"/>
      <c r="E7" s="1257" t="s">
        <v>622</v>
      </c>
      <c r="F7" s="1258"/>
      <c r="G7" s="1253" t="s">
        <v>629</v>
      </c>
      <c r="H7" s="1254"/>
      <c r="I7" s="1257" t="s">
        <v>817</v>
      </c>
      <c r="J7" s="1258"/>
      <c r="K7" s="1253" t="s">
        <v>631</v>
      </c>
      <c r="L7" s="1254"/>
      <c r="M7" s="1257" t="s">
        <v>638</v>
      </c>
      <c r="N7" s="1258"/>
      <c r="O7" s="1253" t="s">
        <v>639</v>
      </c>
      <c r="P7" s="1258"/>
      <c r="Q7" s="1253" t="s">
        <v>633</v>
      </c>
      <c r="R7" s="1254"/>
      <c r="S7" s="1246"/>
      <c r="T7" s="1247"/>
      <c r="U7" s="1246"/>
      <c r="V7" s="1247"/>
      <c r="W7" s="1246"/>
      <c r="X7" s="1247"/>
      <c r="Y7" s="1305"/>
      <c r="Z7" s="1306"/>
      <c r="AA7" s="967"/>
      <c r="AB7" s="967"/>
      <c r="AC7" s="967"/>
      <c r="AD7" s="967"/>
      <c r="AE7" s="967"/>
      <c r="AF7" s="967"/>
      <c r="AG7" s="967"/>
      <c r="AH7" s="967"/>
      <c r="AI7" s="967"/>
      <c r="AJ7" s="967"/>
      <c r="AK7" s="967"/>
      <c r="AL7" s="967"/>
      <c r="AM7" s="930"/>
      <c r="AN7" s="925"/>
      <c r="AO7" s="925"/>
      <c r="AP7" s="923"/>
    </row>
    <row r="8" spans="1:42" s="30" customFormat="1" ht="18.75" customHeight="1" thickBot="1" x14ac:dyDescent="0.3">
      <c r="A8" s="1286"/>
      <c r="B8" s="1281"/>
      <c r="C8" s="1282"/>
      <c r="D8" s="1283"/>
      <c r="E8" s="931" t="s">
        <v>516</v>
      </c>
      <c r="F8" s="966" t="s">
        <v>789</v>
      </c>
      <c r="G8" s="962" t="s">
        <v>516</v>
      </c>
      <c r="H8" s="963" t="s">
        <v>789</v>
      </c>
      <c r="I8" s="931" t="s">
        <v>516</v>
      </c>
      <c r="J8" s="962" t="s">
        <v>789</v>
      </c>
      <c r="K8" s="962" t="s">
        <v>516</v>
      </c>
      <c r="L8" s="963" t="s">
        <v>789</v>
      </c>
      <c r="M8" s="931" t="s">
        <v>516</v>
      </c>
      <c r="N8" s="962" t="s">
        <v>789</v>
      </c>
      <c r="O8" s="962" t="s">
        <v>516</v>
      </c>
      <c r="P8" s="962" t="s">
        <v>789</v>
      </c>
      <c r="Q8" s="962" t="s">
        <v>516</v>
      </c>
      <c r="R8" s="963" t="s">
        <v>789</v>
      </c>
      <c r="S8" s="931" t="s">
        <v>516</v>
      </c>
      <c r="T8" s="963" t="s">
        <v>789</v>
      </c>
      <c r="U8" s="931" t="s">
        <v>516</v>
      </c>
      <c r="V8" s="963" t="s">
        <v>789</v>
      </c>
      <c r="W8" s="931" t="s">
        <v>516</v>
      </c>
      <c r="X8" s="963" t="s">
        <v>789</v>
      </c>
      <c r="Y8" s="931" t="s">
        <v>516</v>
      </c>
      <c r="Z8" s="963" t="s">
        <v>789</v>
      </c>
      <c r="AA8" s="972"/>
      <c r="AB8" s="972"/>
      <c r="AC8" s="972"/>
      <c r="AD8" s="972"/>
      <c r="AE8" s="972"/>
      <c r="AF8" s="972"/>
      <c r="AG8" s="972"/>
      <c r="AH8" s="972"/>
      <c r="AI8" s="972"/>
      <c r="AJ8" s="972"/>
      <c r="AK8" s="972"/>
      <c r="AL8" s="972"/>
      <c r="AM8" s="974"/>
      <c r="AN8" s="927"/>
      <c r="AO8" s="927"/>
      <c r="AP8" s="928"/>
    </row>
    <row r="9" spans="1:42" ht="15" customHeight="1" x14ac:dyDescent="0.25">
      <c r="A9" s="948">
        <v>1</v>
      </c>
      <c r="B9" s="1255" t="s">
        <v>632</v>
      </c>
      <c r="C9" s="1293" t="s">
        <v>619</v>
      </c>
      <c r="D9" s="1294"/>
      <c r="E9" s="995">
        <v>35745</v>
      </c>
      <c r="F9" s="996">
        <v>4146</v>
      </c>
      <c r="G9" s="997"/>
      <c r="H9" s="998"/>
      <c r="I9" s="999"/>
      <c r="J9" s="997"/>
      <c r="K9" s="997"/>
      <c r="L9" s="998"/>
      <c r="M9" s="995"/>
      <c r="N9" s="987">
        <v>3372</v>
      </c>
      <c r="O9" s="932"/>
      <c r="P9" s="932"/>
      <c r="Q9" s="932"/>
      <c r="R9" s="958">
        <v>549</v>
      </c>
      <c r="S9" s="960"/>
      <c r="T9" s="958"/>
      <c r="U9" s="960"/>
      <c r="V9" s="958">
        <v>93</v>
      </c>
      <c r="W9" s="1000"/>
      <c r="X9" s="969"/>
      <c r="Y9" s="1026">
        <v>35745</v>
      </c>
      <c r="Z9" s="1029">
        <v>8160</v>
      </c>
      <c r="AA9" s="967"/>
      <c r="AB9" s="967"/>
      <c r="AC9" s="967"/>
      <c r="AD9" s="967"/>
      <c r="AE9" s="967"/>
      <c r="AF9" s="967"/>
      <c r="AG9" s="930"/>
      <c r="AH9" s="925"/>
      <c r="AI9" s="925"/>
      <c r="AJ9" s="923"/>
      <c r="AK9" s="923"/>
      <c r="AL9" s="923"/>
      <c r="AM9" s="923"/>
      <c r="AN9" s="923"/>
      <c r="AO9" s="923"/>
      <c r="AP9" s="923"/>
    </row>
    <row r="10" spans="1:42" ht="15" customHeight="1" x14ac:dyDescent="0.25">
      <c r="A10" s="948">
        <v>2</v>
      </c>
      <c r="B10" s="1256"/>
      <c r="C10" s="1267" t="s">
        <v>519</v>
      </c>
      <c r="D10" s="1268"/>
      <c r="E10" s="1001"/>
      <c r="F10" s="1002"/>
      <c r="G10" s="1003"/>
      <c r="H10" s="1004"/>
      <c r="I10" s="1005"/>
      <c r="J10" s="1003"/>
      <c r="K10" s="1003"/>
      <c r="L10" s="1004"/>
      <c r="M10" s="1001"/>
      <c r="N10" s="938"/>
      <c r="O10" s="934"/>
      <c r="P10" s="934"/>
      <c r="Q10" s="934"/>
      <c r="R10" s="959"/>
      <c r="S10" s="961"/>
      <c r="T10" s="959"/>
      <c r="U10" s="961"/>
      <c r="V10" s="959"/>
      <c r="W10" s="1006"/>
      <c r="X10" s="970"/>
      <c r="Y10" s="1026">
        <v>0</v>
      </c>
      <c r="Z10" s="1029">
        <v>0</v>
      </c>
      <c r="AA10" s="967"/>
      <c r="AB10" s="967"/>
      <c r="AC10" s="967"/>
      <c r="AD10" s="967"/>
      <c r="AE10" s="967"/>
      <c r="AF10" s="967"/>
      <c r="AG10" s="930"/>
      <c r="AH10" s="925"/>
      <c r="AI10" s="925"/>
      <c r="AJ10" s="923"/>
      <c r="AK10" s="923"/>
      <c r="AL10" s="923"/>
      <c r="AM10" s="923"/>
      <c r="AN10" s="923"/>
      <c r="AO10" s="923"/>
      <c r="AP10" s="923"/>
    </row>
    <row r="11" spans="1:42" ht="15" customHeight="1" x14ac:dyDescent="0.25">
      <c r="A11" s="950">
        <v>3</v>
      </c>
      <c r="B11" s="1256"/>
      <c r="C11" s="1301" t="s">
        <v>483</v>
      </c>
      <c r="D11" s="1302"/>
      <c r="E11" s="1001">
        <v>13289</v>
      </c>
      <c r="F11" s="1002">
        <v>814</v>
      </c>
      <c r="G11" s="1003"/>
      <c r="H11" s="1004"/>
      <c r="I11" s="1005"/>
      <c r="J11" s="1003"/>
      <c r="K11" s="1003"/>
      <c r="L11" s="1004"/>
      <c r="M11" s="1001">
        <v>1462</v>
      </c>
      <c r="N11" s="938">
        <v>933</v>
      </c>
      <c r="O11" s="934"/>
      <c r="P11" s="934"/>
      <c r="Q11" s="934"/>
      <c r="R11" s="959">
        <v>301</v>
      </c>
      <c r="S11" s="961"/>
      <c r="T11" s="959"/>
      <c r="U11" s="961">
        <v>212</v>
      </c>
      <c r="V11" s="959">
        <v>94</v>
      </c>
      <c r="W11" s="1006">
        <v>1443</v>
      </c>
      <c r="X11" s="970">
        <v>555</v>
      </c>
      <c r="Y11" s="1026">
        <v>16406</v>
      </c>
      <c r="Z11" s="1029">
        <v>2697</v>
      </c>
      <c r="AA11" s="967"/>
      <c r="AB11" s="967"/>
      <c r="AC11" s="967"/>
      <c r="AD11" s="967"/>
      <c r="AE11" s="967"/>
      <c r="AF11" s="967"/>
      <c r="AG11" s="930"/>
      <c r="AH11" s="925"/>
      <c r="AI11" s="925"/>
      <c r="AJ11" s="923"/>
      <c r="AK11" s="923"/>
      <c r="AL11" s="923"/>
      <c r="AM11" s="923"/>
      <c r="AN11" s="923"/>
      <c r="AO11" s="923"/>
      <c r="AP11" s="923"/>
    </row>
    <row r="12" spans="1:42" ht="15" customHeight="1" thickBot="1" x14ac:dyDescent="0.3">
      <c r="A12" s="950">
        <v>4</v>
      </c>
      <c r="B12" s="1269" t="s">
        <v>518</v>
      </c>
      <c r="C12" s="1270"/>
      <c r="D12" s="1271"/>
      <c r="E12" s="1001">
        <v>420</v>
      </c>
      <c r="F12" s="1002">
        <v>39</v>
      </c>
      <c r="G12" s="1003"/>
      <c r="H12" s="1004"/>
      <c r="I12" s="1005"/>
      <c r="J12" s="1003"/>
      <c r="K12" s="1003"/>
      <c r="L12" s="1004"/>
      <c r="M12" s="1005"/>
      <c r="N12" s="1003"/>
      <c r="O12" s="934"/>
      <c r="P12" s="934"/>
      <c r="Q12" s="934"/>
      <c r="R12" s="959"/>
      <c r="S12" s="961"/>
      <c r="T12" s="959"/>
      <c r="U12" s="961">
        <v>491</v>
      </c>
      <c r="V12" s="959">
        <v>30</v>
      </c>
      <c r="W12" s="1006"/>
      <c r="X12" s="970"/>
      <c r="Y12" s="1026">
        <v>911</v>
      </c>
      <c r="Z12" s="1029">
        <v>69</v>
      </c>
      <c r="AA12" s="967"/>
      <c r="AB12" s="967"/>
      <c r="AC12" s="967"/>
      <c r="AD12" s="967"/>
      <c r="AE12" s="967"/>
      <c r="AF12" s="967"/>
      <c r="AG12" s="930"/>
      <c r="AH12" s="925"/>
      <c r="AI12" s="925"/>
      <c r="AJ12" s="923"/>
      <c r="AK12" s="923"/>
      <c r="AL12" s="923"/>
      <c r="AM12" s="923"/>
      <c r="AN12" s="923"/>
      <c r="AO12" s="923"/>
      <c r="AP12" s="923"/>
    </row>
    <row r="13" spans="1:42" ht="15" customHeight="1" thickBot="1" x14ac:dyDescent="0.3">
      <c r="A13" s="954">
        <v>6</v>
      </c>
      <c r="B13" s="1297" t="s">
        <v>620</v>
      </c>
      <c r="C13" s="1298"/>
      <c r="D13" s="1299"/>
      <c r="E13" s="990">
        <v>49454</v>
      </c>
      <c r="F13" s="1007">
        <v>4999</v>
      </c>
      <c r="G13" s="989"/>
      <c r="H13" s="993"/>
      <c r="I13" s="990"/>
      <c r="J13" s="989"/>
      <c r="K13" s="989"/>
      <c r="L13" s="993"/>
      <c r="M13" s="990">
        <v>1462</v>
      </c>
      <c r="N13" s="989">
        <f>N11+N9</f>
        <v>4305</v>
      </c>
      <c r="O13" s="989"/>
      <c r="P13" s="989"/>
      <c r="Q13" s="989"/>
      <c r="R13" s="993">
        <f>R11+R9</f>
        <v>850</v>
      </c>
      <c r="S13" s="1008"/>
      <c r="T13" s="1009"/>
      <c r="U13" s="1010">
        <v>703</v>
      </c>
      <c r="V13" s="1011">
        <v>217</v>
      </c>
      <c r="W13" s="1012">
        <v>1443</v>
      </c>
      <c r="X13" s="994">
        <v>555</v>
      </c>
      <c r="Y13" s="1027">
        <v>53062</v>
      </c>
      <c r="Z13" s="1030">
        <v>10926</v>
      </c>
      <c r="AA13" s="971"/>
      <c r="AB13" s="971"/>
      <c r="AC13" s="971"/>
      <c r="AD13" s="971"/>
      <c r="AE13" s="953"/>
      <c r="AF13" s="926"/>
      <c r="AG13" s="926"/>
      <c r="AH13" s="936"/>
      <c r="AI13" s="936"/>
      <c r="AJ13" s="936"/>
      <c r="AK13" s="936"/>
      <c r="AL13" s="936"/>
      <c r="AM13" s="936"/>
      <c r="AN13" s="936"/>
      <c r="AO13" s="936"/>
      <c r="AP13" s="936"/>
    </row>
    <row r="14" spans="1:42" s="74" customFormat="1" ht="15" customHeight="1" x14ac:dyDescent="0.25">
      <c r="A14" s="967"/>
      <c r="B14" s="967"/>
      <c r="C14" s="967"/>
      <c r="D14" s="967"/>
      <c r="E14" s="1013"/>
      <c r="F14" s="1013"/>
      <c r="G14" s="1013"/>
      <c r="H14" s="1013"/>
      <c r="I14" s="1013"/>
      <c r="J14" s="1013"/>
      <c r="K14" s="1013"/>
      <c r="L14" s="1013"/>
      <c r="M14" s="1013"/>
      <c r="N14" s="1013"/>
      <c r="O14" s="1013"/>
      <c r="P14" s="1013"/>
      <c r="Q14" s="1013"/>
      <c r="R14" s="1013"/>
      <c r="S14" s="1013"/>
      <c r="T14" s="1013"/>
      <c r="U14" s="1013"/>
      <c r="V14" s="1013"/>
      <c r="W14" s="1013"/>
      <c r="X14" s="967"/>
      <c r="Y14" s="1028"/>
      <c r="Z14" s="1028"/>
      <c r="AA14" s="967"/>
      <c r="AB14" s="967"/>
      <c r="AC14" s="967"/>
      <c r="AD14" s="967"/>
      <c r="AE14" s="967"/>
      <c r="AF14" s="967"/>
      <c r="AG14" s="967"/>
      <c r="AH14" s="967"/>
      <c r="AI14" s="967"/>
      <c r="AJ14" s="967"/>
      <c r="AK14" s="967"/>
      <c r="AL14" s="967"/>
      <c r="AM14" s="967"/>
      <c r="AN14" s="967"/>
      <c r="AO14" s="967"/>
      <c r="AP14" s="967"/>
    </row>
    <row r="15" spans="1:42" s="157" customFormat="1" ht="15" customHeight="1" x14ac:dyDescent="0.25">
      <c r="A15" s="968" t="s">
        <v>1165</v>
      </c>
      <c r="B15" s="949"/>
      <c r="C15" s="949"/>
      <c r="D15" s="949"/>
      <c r="E15" s="1014"/>
      <c r="F15" s="1014"/>
      <c r="G15" s="1014"/>
      <c r="H15" s="1014"/>
      <c r="I15" s="1014"/>
      <c r="J15" s="1014"/>
      <c r="K15" s="1014"/>
      <c r="L15" s="1014"/>
      <c r="M15" s="1014"/>
      <c r="N15" s="1014"/>
      <c r="O15" s="1014"/>
      <c r="P15" s="1014"/>
      <c r="Q15" s="1014"/>
      <c r="R15" s="1014"/>
      <c r="S15" s="1014"/>
      <c r="T15" s="1014"/>
      <c r="U15" s="1014"/>
      <c r="V15" s="1015"/>
      <c r="W15" s="1015"/>
      <c r="X15" s="925"/>
      <c r="Y15" s="923"/>
      <c r="Z15" s="923"/>
      <c r="AA15" s="923"/>
      <c r="AB15" s="923"/>
      <c r="AC15" s="923"/>
      <c r="AD15" s="923"/>
      <c r="AE15" s="923"/>
      <c r="AF15" s="923"/>
      <c r="AG15" s="923"/>
      <c r="AH15" s="923"/>
      <c r="AI15" s="923"/>
      <c r="AJ15" s="923"/>
      <c r="AK15" s="923"/>
      <c r="AL15" s="923"/>
      <c r="AM15" s="923"/>
      <c r="AN15" s="923"/>
      <c r="AO15" s="923"/>
      <c r="AP15" s="923"/>
    </row>
    <row r="16" spans="1:42" ht="14.25" customHeight="1" thickBot="1" x14ac:dyDescent="0.3">
      <c r="A16" s="968"/>
      <c r="B16" s="949"/>
      <c r="C16" s="949"/>
      <c r="D16" s="949"/>
      <c r="E16" s="1014"/>
      <c r="F16" s="1014"/>
      <c r="G16" s="1014"/>
      <c r="H16" s="1014"/>
      <c r="I16" s="1014"/>
      <c r="J16" s="1014"/>
      <c r="K16" s="1014"/>
      <c r="L16" s="1014"/>
      <c r="M16" s="1016" t="s">
        <v>508</v>
      </c>
      <c r="N16" s="1013"/>
      <c r="O16" s="1013"/>
      <c r="P16" s="1013"/>
      <c r="Q16" s="1013"/>
      <c r="R16" s="1013"/>
      <c r="S16" s="1013"/>
      <c r="T16" s="1013"/>
      <c r="U16" s="1013"/>
      <c r="V16" s="1013"/>
      <c r="W16" s="1015"/>
      <c r="X16" s="925"/>
      <c r="Y16" s="923"/>
      <c r="Z16" s="923"/>
      <c r="AA16" s="923"/>
      <c r="AB16" s="923"/>
      <c r="AC16" s="923"/>
      <c r="AD16" s="923"/>
      <c r="AE16" s="923"/>
      <c r="AF16" s="923"/>
      <c r="AG16" s="923"/>
      <c r="AH16" s="923"/>
      <c r="AI16" s="923"/>
      <c r="AJ16" s="923"/>
      <c r="AK16" s="923"/>
      <c r="AL16" s="923"/>
      <c r="AM16" s="923"/>
      <c r="AN16" s="923"/>
      <c r="AO16" s="923"/>
      <c r="AP16" s="923"/>
    </row>
    <row r="17" spans="1:42" ht="14.25" customHeight="1" x14ac:dyDescent="0.25">
      <c r="A17" s="1290" t="s">
        <v>479</v>
      </c>
      <c r="B17" s="1287" t="s">
        <v>517</v>
      </c>
      <c r="C17" s="1287"/>
      <c r="D17" s="1287"/>
      <c r="E17" s="1300" t="s">
        <v>634</v>
      </c>
      <c r="F17" s="1295"/>
      <c r="G17" s="1296"/>
      <c r="H17" s="1237" t="s">
        <v>636</v>
      </c>
      <c r="I17" s="1238"/>
      <c r="J17" s="1239"/>
      <c r="K17" s="1295" t="s">
        <v>620</v>
      </c>
      <c r="L17" s="1295"/>
      <c r="M17" s="1296"/>
      <c r="N17" s="1013"/>
      <c r="O17" s="1013"/>
      <c r="P17" s="1013"/>
      <c r="Q17" s="1013"/>
      <c r="R17" s="1013"/>
      <c r="S17" s="1013"/>
      <c r="T17" s="1013"/>
      <c r="U17" s="1013"/>
      <c r="V17" s="1013"/>
      <c r="W17" s="1015"/>
      <c r="X17" s="925"/>
      <c r="Y17" s="923"/>
      <c r="Z17" s="923"/>
      <c r="AA17" s="923"/>
      <c r="AB17" s="923"/>
      <c r="AC17" s="923"/>
      <c r="AD17" s="923"/>
      <c r="AE17" s="923"/>
      <c r="AF17" s="923"/>
      <c r="AG17" s="923"/>
      <c r="AH17" s="771"/>
      <c r="AI17" s="771"/>
      <c r="AJ17" s="771"/>
      <c r="AK17" s="771"/>
      <c r="AL17" s="771"/>
      <c r="AM17" s="771"/>
      <c r="AN17" s="771"/>
      <c r="AO17" s="771"/>
      <c r="AP17" s="771"/>
    </row>
    <row r="18" spans="1:42" ht="28.5" customHeight="1" x14ac:dyDescent="0.25">
      <c r="A18" s="1291"/>
      <c r="B18" s="1288"/>
      <c r="C18" s="1288"/>
      <c r="D18" s="1288"/>
      <c r="E18" s="961" t="s">
        <v>818</v>
      </c>
      <c r="F18" s="934" t="s">
        <v>635</v>
      </c>
      <c r="G18" s="959" t="s">
        <v>626</v>
      </c>
      <c r="H18" s="961" t="s">
        <v>625</v>
      </c>
      <c r="I18" s="934" t="s">
        <v>635</v>
      </c>
      <c r="J18" s="959" t="s">
        <v>626</v>
      </c>
      <c r="K18" s="935" t="s">
        <v>625</v>
      </c>
      <c r="L18" s="1017" t="s">
        <v>635</v>
      </c>
      <c r="M18" s="959" t="s">
        <v>626</v>
      </c>
      <c r="N18" s="1013"/>
      <c r="O18" s="1013"/>
      <c r="P18" s="1013"/>
      <c r="Q18" s="1013"/>
      <c r="R18" s="1013"/>
      <c r="S18" s="1013"/>
      <c r="T18" s="1013"/>
      <c r="U18" s="1013"/>
      <c r="V18" s="1013"/>
      <c r="W18" s="1013"/>
      <c r="X18" s="967"/>
      <c r="Y18" s="967"/>
      <c r="Z18" s="967"/>
      <c r="AA18" s="967"/>
      <c r="AB18" s="967"/>
      <c r="AC18" s="967"/>
      <c r="AD18" s="967"/>
      <c r="AE18" s="967"/>
      <c r="AF18" s="967"/>
      <c r="AG18" s="967"/>
      <c r="AH18" s="771"/>
      <c r="AI18" s="771"/>
      <c r="AJ18" s="771"/>
      <c r="AK18" s="771"/>
      <c r="AL18" s="771"/>
      <c r="AM18" s="771"/>
      <c r="AN18" s="771"/>
      <c r="AO18" s="771"/>
      <c r="AP18" s="771"/>
    </row>
    <row r="19" spans="1:42" ht="44.25" customHeight="1" thickBot="1" x14ac:dyDescent="0.3">
      <c r="A19" s="1292"/>
      <c r="B19" s="1289"/>
      <c r="C19" s="1289"/>
      <c r="D19" s="1289"/>
      <c r="E19" s="1018">
        <v>1</v>
      </c>
      <c r="F19" s="1019">
        <v>2</v>
      </c>
      <c r="G19" s="1020" t="s">
        <v>916</v>
      </c>
      <c r="H19" s="1018">
        <v>4</v>
      </c>
      <c r="I19" s="1019">
        <v>5</v>
      </c>
      <c r="J19" s="1020" t="s">
        <v>917</v>
      </c>
      <c r="K19" s="1021">
        <v>7</v>
      </c>
      <c r="L19" s="1022">
        <v>8</v>
      </c>
      <c r="M19" s="1020" t="s">
        <v>918</v>
      </c>
      <c r="N19" s="1023"/>
      <c r="O19" s="1013"/>
      <c r="P19" s="1013"/>
      <c r="Q19" s="1013"/>
      <c r="R19" s="1013"/>
      <c r="S19" s="1013"/>
      <c r="T19" s="1013"/>
      <c r="U19" s="1023"/>
      <c r="V19" s="1023"/>
      <c r="W19" s="1023"/>
      <c r="X19" s="972"/>
      <c r="Y19" s="972"/>
      <c r="Z19" s="972"/>
      <c r="AA19" s="972"/>
      <c r="AB19" s="972"/>
      <c r="AC19" s="972"/>
      <c r="AD19" s="972"/>
      <c r="AE19" s="972"/>
      <c r="AF19" s="972"/>
      <c r="AG19" s="972"/>
      <c r="AH19" s="771"/>
      <c r="AI19" s="771"/>
      <c r="AJ19" s="771"/>
      <c r="AK19" s="771"/>
      <c r="AL19" s="771"/>
      <c r="AM19" s="771"/>
      <c r="AN19" s="771"/>
      <c r="AO19" s="771"/>
      <c r="AP19" s="771"/>
    </row>
    <row r="20" spans="1:42" s="30" customFormat="1" ht="25.5" customHeight="1" x14ac:dyDescent="0.25">
      <c r="A20" s="952">
        <v>1</v>
      </c>
      <c r="B20" s="1259" t="s">
        <v>628</v>
      </c>
      <c r="C20" s="1265" t="s">
        <v>820</v>
      </c>
      <c r="D20" s="955" t="s">
        <v>614</v>
      </c>
      <c r="E20" s="960">
        <v>5</v>
      </c>
      <c r="F20" s="987">
        <v>2622</v>
      </c>
      <c r="G20" s="958">
        <v>43.7</v>
      </c>
      <c r="H20" s="960"/>
      <c r="I20" s="932"/>
      <c r="J20" s="958"/>
      <c r="K20" s="933">
        <v>5</v>
      </c>
      <c r="L20" s="932">
        <v>2622</v>
      </c>
      <c r="M20" s="958">
        <v>43.7</v>
      </c>
      <c r="N20" s="1013"/>
      <c r="O20" s="1013"/>
      <c r="P20" s="1013"/>
      <c r="Q20" s="1013"/>
      <c r="R20" s="1013"/>
      <c r="S20" s="1013"/>
      <c r="T20" s="1013"/>
      <c r="U20" s="1013"/>
      <c r="V20" s="1013"/>
      <c r="W20" s="1013"/>
      <c r="X20" s="967"/>
      <c r="Y20" s="967"/>
      <c r="Z20" s="967"/>
      <c r="AA20" s="967"/>
      <c r="AB20" s="967"/>
      <c r="AC20" s="967"/>
      <c r="AD20" s="967"/>
      <c r="AE20" s="967"/>
      <c r="AF20" s="967"/>
      <c r="AG20" s="967"/>
      <c r="AH20" s="867"/>
      <c r="AI20" s="867"/>
      <c r="AJ20" s="867"/>
      <c r="AK20" s="867"/>
      <c r="AL20" s="867"/>
      <c r="AM20" s="867"/>
      <c r="AN20" s="867"/>
      <c r="AO20" s="867"/>
      <c r="AP20" s="867"/>
    </row>
    <row r="21" spans="1:42" ht="13.5" customHeight="1" x14ac:dyDescent="0.25">
      <c r="A21" s="941">
        <v>2</v>
      </c>
      <c r="B21" s="1260"/>
      <c r="C21" s="1265"/>
      <c r="D21" s="947" t="s">
        <v>615</v>
      </c>
      <c r="E21" s="961">
        <v>13</v>
      </c>
      <c r="F21" s="938">
        <v>5852</v>
      </c>
      <c r="G21" s="958">
        <v>37.512820512820511</v>
      </c>
      <c r="H21" s="961"/>
      <c r="I21" s="934"/>
      <c r="J21" s="959"/>
      <c r="K21" s="935">
        <v>13</v>
      </c>
      <c r="L21" s="934">
        <v>5852</v>
      </c>
      <c r="M21" s="958">
        <v>37.512820512820511</v>
      </c>
      <c r="N21" s="1013"/>
      <c r="O21" s="1013"/>
      <c r="P21" s="1013"/>
      <c r="Q21" s="1013"/>
      <c r="R21" s="1013"/>
      <c r="S21" s="1013"/>
      <c r="T21" s="1013"/>
      <c r="U21" s="1013"/>
      <c r="V21" s="1013"/>
      <c r="W21" s="1013"/>
      <c r="X21" s="967"/>
      <c r="Y21" s="967"/>
      <c r="Z21" s="967"/>
      <c r="AA21" s="967"/>
      <c r="AB21" s="967"/>
      <c r="AC21" s="967"/>
      <c r="AD21" s="967"/>
      <c r="AE21" s="967"/>
      <c r="AF21" s="967"/>
      <c r="AG21" s="967"/>
      <c r="AH21" s="771"/>
      <c r="AI21" s="771"/>
      <c r="AJ21" s="771"/>
      <c r="AK21" s="771"/>
      <c r="AL21" s="771"/>
      <c r="AM21" s="771"/>
      <c r="AN21" s="771"/>
      <c r="AO21" s="771"/>
      <c r="AP21" s="771"/>
    </row>
    <row r="22" spans="1:42" ht="14.25" customHeight="1" x14ac:dyDescent="0.25">
      <c r="A22" s="941">
        <v>3</v>
      </c>
      <c r="B22" s="1260"/>
      <c r="C22" s="1265"/>
      <c r="D22" s="947" t="s">
        <v>616</v>
      </c>
      <c r="E22" s="1001">
        <v>38</v>
      </c>
      <c r="F22" s="934">
        <v>15586</v>
      </c>
      <c r="G22" s="958">
        <v>34.179824561403507</v>
      </c>
      <c r="H22" s="961"/>
      <c r="I22" s="934"/>
      <c r="J22" s="959"/>
      <c r="K22" s="935">
        <v>38</v>
      </c>
      <c r="L22" s="934">
        <v>15586</v>
      </c>
      <c r="M22" s="958">
        <v>34.179824561403507</v>
      </c>
      <c r="N22" s="1013"/>
      <c r="O22" s="1013"/>
      <c r="P22" s="1013"/>
      <c r="Q22" s="1013"/>
      <c r="R22" s="1013"/>
      <c r="S22" s="1013"/>
      <c r="T22" s="1013"/>
      <c r="U22" s="1025"/>
      <c r="V22" s="1013"/>
      <c r="W22" s="1013"/>
      <c r="X22" s="967"/>
      <c r="Y22" s="967"/>
      <c r="Z22" s="967"/>
      <c r="AA22" s="967"/>
      <c r="AB22" s="967"/>
      <c r="AC22" s="967"/>
      <c r="AD22" s="967"/>
      <c r="AE22" s="967"/>
      <c r="AF22" s="967"/>
      <c r="AG22" s="967"/>
      <c r="AH22" s="771"/>
      <c r="AI22" s="771"/>
      <c r="AJ22" s="771"/>
      <c r="AK22" s="771"/>
      <c r="AL22" s="771"/>
      <c r="AM22" s="771"/>
      <c r="AN22" s="771"/>
      <c r="AO22" s="771"/>
      <c r="AP22" s="771"/>
    </row>
    <row r="23" spans="1:42" ht="15" customHeight="1" x14ac:dyDescent="0.25">
      <c r="A23" s="941">
        <v>4</v>
      </c>
      <c r="B23" s="1260"/>
      <c r="C23" s="1265"/>
      <c r="D23" s="947" t="s">
        <v>617</v>
      </c>
      <c r="E23" s="1001">
        <v>30</v>
      </c>
      <c r="F23" s="934">
        <v>10100</v>
      </c>
      <c r="G23" s="958">
        <v>28.055555555555554</v>
      </c>
      <c r="H23" s="961"/>
      <c r="I23" s="934"/>
      <c r="J23" s="959"/>
      <c r="K23" s="935">
        <v>30</v>
      </c>
      <c r="L23" s="934">
        <v>10100</v>
      </c>
      <c r="M23" s="958">
        <v>28.055555555555554</v>
      </c>
      <c r="N23" s="1013"/>
      <c r="O23" s="1013"/>
      <c r="P23" s="1013"/>
      <c r="Q23" s="1013"/>
      <c r="R23" s="1013"/>
      <c r="S23" s="1013"/>
      <c r="T23" s="1013"/>
      <c r="U23" s="1013"/>
      <c r="V23" s="1013"/>
      <c r="W23" s="1013"/>
      <c r="X23" s="967"/>
      <c r="Y23" s="967"/>
      <c r="Z23" s="967"/>
      <c r="AA23" s="967"/>
      <c r="AB23" s="967"/>
      <c r="AC23" s="967"/>
      <c r="AD23" s="967"/>
      <c r="AE23" s="967"/>
      <c r="AF23" s="967"/>
      <c r="AG23" s="967"/>
      <c r="AH23" s="771"/>
      <c r="AI23" s="771"/>
      <c r="AJ23" s="771"/>
      <c r="AK23" s="771"/>
      <c r="AL23" s="771"/>
      <c r="AM23" s="771"/>
      <c r="AN23" s="771"/>
      <c r="AO23" s="771"/>
      <c r="AP23" s="771"/>
    </row>
    <row r="24" spans="1:42" ht="15" customHeight="1" x14ac:dyDescent="0.25">
      <c r="A24" s="941">
        <v>5</v>
      </c>
      <c r="B24" s="1260"/>
      <c r="C24" s="1265"/>
      <c r="D24" s="947" t="s">
        <v>618</v>
      </c>
      <c r="E24" s="1001">
        <v>4</v>
      </c>
      <c r="F24" s="934">
        <v>1585</v>
      </c>
      <c r="G24" s="958">
        <v>33.020833333333336</v>
      </c>
      <c r="H24" s="961"/>
      <c r="I24" s="934"/>
      <c r="J24" s="959"/>
      <c r="K24" s="935">
        <v>4</v>
      </c>
      <c r="L24" s="934">
        <v>1585</v>
      </c>
      <c r="M24" s="958">
        <v>33.020833333333336</v>
      </c>
      <c r="N24" s="1013"/>
      <c r="O24" s="1013"/>
      <c r="P24" s="1013"/>
      <c r="Q24" s="1013"/>
      <c r="R24" s="1013"/>
      <c r="S24" s="1013"/>
      <c r="T24" s="1013"/>
      <c r="U24" s="1013"/>
      <c r="V24" s="1013"/>
      <c r="W24" s="1013"/>
      <c r="X24" s="967"/>
      <c r="Y24" s="967"/>
      <c r="Z24" s="967"/>
      <c r="AA24" s="967"/>
      <c r="AB24" s="967"/>
      <c r="AC24" s="967"/>
      <c r="AD24" s="967"/>
      <c r="AE24" s="967"/>
      <c r="AF24" s="967"/>
      <c r="AG24" s="967"/>
      <c r="AH24" s="771"/>
      <c r="AI24" s="771"/>
      <c r="AJ24" s="771"/>
      <c r="AK24" s="771"/>
      <c r="AL24" s="771"/>
      <c r="AM24" s="771"/>
      <c r="AN24" s="771"/>
      <c r="AO24" s="771"/>
      <c r="AP24" s="771"/>
    </row>
    <row r="25" spans="1:42" ht="15" customHeight="1" x14ac:dyDescent="0.25">
      <c r="A25" s="941">
        <v>6</v>
      </c>
      <c r="B25" s="1260"/>
      <c r="C25" s="1266"/>
      <c r="D25" s="947" t="s">
        <v>620</v>
      </c>
      <c r="E25" s="1001">
        <v>90</v>
      </c>
      <c r="F25" s="934">
        <v>35745</v>
      </c>
      <c r="G25" s="958">
        <v>33.097222222222221</v>
      </c>
      <c r="H25" s="961"/>
      <c r="I25" s="934"/>
      <c r="J25" s="959"/>
      <c r="K25" s="935">
        <v>90</v>
      </c>
      <c r="L25" s="934">
        <v>35745</v>
      </c>
      <c r="M25" s="958">
        <v>33.097222222222221</v>
      </c>
      <c r="N25" s="1013"/>
      <c r="O25" s="1013"/>
      <c r="P25" s="1013"/>
      <c r="Q25" s="1013"/>
      <c r="R25" s="1013"/>
      <c r="S25" s="1013"/>
      <c r="T25" s="1013"/>
      <c r="U25" s="1013"/>
      <c r="V25" s="1013"/>
      <c r="W25" s="1013"/>
      <c r="X25" s="967"/>
      <c r="Y25" s="967"/>
      <c r="Z25" s="967"/>
      <c r="AA25" s="967"/>
      <c r="AB25" s="967"/>
      <c r="AC25" s="967"/>
      <c r="AD25" s="967"/>
      <c r="AE25" s="967"/>
      <c r="AF25" s="967"/>
      <c r="AG25" s="967"/>
      <c r="AH25" s="771"/>
      <c r="AI25" s="771"/>
      <c r="AJ25" s="771"/>
      <c r="AK25" s="771"/>
      <c r="AL25" s="771"/>
      <c r="AM25" s="771"/>
      <c r="AN25" s="771"/>
      <c r="AO25" s="771"/>
      <c r="AP25" s="771"/>
    </row>
    <row r="26" spans="1:42" ht="15" customHeight="1" x14ac:dyDescent="0.25">
      <c r="A26" s="941">
        <v>7</v>
      </c>
      <c r="B26" s="1260"/>
      <c r="C26" s="1250" t="s">
        <v>822</v>
      </c>
      <c r="D26" s="1251"/>
      <c r="E26" s="1005"/>
      <c r="F26" s="934"/>
      <c r="G26" s="958"/>
      <c r="H26" s="961"/>
      <c r="I26" s="934"/>
      <c r="J26" s="959"/>
      <c r="K26" s="935">
        <v>0</v>
      </c>
      <c r="L26" s="934">
        <v>0</v>
      </c>
      <c r="M26" s="958"/>
      <c r="N26" s="1013"/>
      <c r="O26" s="1013"/>
      <c r="P26" s="1013"/>
      <c r="Q26" s="1013"/>
      <c r="R26" s="1013"/>
      <c r="S26" s="1013"/>
      <c r="T26" s="1013"/>
      <c r="U26" s="1013"/>
      <c r="V26" s="1013"/>
      <c r="W26" s="1013"/>
      <c r="X26" s="967"/>
      <c r="Y26" s="967"/>
      <c r="Z26" s="967"/>
      <c r="AA26" s="967"/>
      <c r="AB26" s="967"/>
      <c r="AC26" s="967"/>
      <c r="AD26" s="967"/>
      <c r="AE26" s="967"/>
      <c r="AF26" s="967"/>
      <c r="AG26" s="967"/>
      <c r="AH26" s="771"/>
      <c r="AI26" s="771"/>
      <c r="AJ26" s="771"/>
      <c r="AK26" s="771"/>
      <c r="AL26" s="771"/>
      <c r="AM26" s="771"/>
      <c r="AN26" s="771"/>
      <c r="AO26" s="771"/>
      <c r="AP26" s="771"/>
    </row>
    <row r="27" spans="1:42" ht="15" customHeight="1" x14ac:dyDescent="0.25">
      <c r="A27" s="941">
        <v>8</v>
      </c>
      <c r="B27" s="1255"/>
      <c r="C27" s="1248" t="s">
        <v>823</v>
      </c>
      <c r="D27" s="1249"/>
      <c r="E27" s="961">
        <v>57</v>
      </c>
      <c r="F27" s="934">
        <v>13289</v>
      </c>
      <c r="G27" s="958">
        <v>19.428362573099417</v>
      </c>
      <c r="H27" s="961">
        <v>4</v>
      </c>
      <c r="I27" s="934">
        <v>1685</v>
      </c>
      <c r="J27" s="959">
        <v>35.104166666666664</v>
      </c>
      <c r="K27" s="935">
        <v>61</v>
      </c>
      <c r="L27" s="934">
        <v>14974</v>
      </c>
      <c r="M27" s="958">
        <v>20.456284153005463</v>
      </c>
      <c r="N27" s="1013"/>
      <c r="O27" s="1013"/>
      <c r="P27" s="1013"/>
      <c r="Q27" s="1013"/>
      <c r="R27" s="1013"/>
      <c r="S27" s="1013"/>
      <c r="T27" s="1013"/>
      <c r="U27" s="1013"/>
      <c r="V27" s="1013"/>
      <c r="W27" s="1013"/>
      <c r="X27" s="967"/>
      <c r="Y27" s="967"/>
      <c r="Z27" s="967"/>
      <c r="AA27" s="967"/>
      <c r="AB27" s="967"/>
      <c r="AC27" s="967"/>
      <c r="AD27" s="967"/>
      <c r="AE27" s="967"/>
      <c r="AF27" s="967"/>
      <c r="AG27" s="967"/>
      <c r="AH27" s="771"/>
      <c r="AI27" s="771"/>
      <c r="AJ27" s="771"/>
      <c r="AK27" s="771"/>
      <c r="AL27" s="771"/>
      <c r="AM27" s="771"/>
      <c r="AN27" s="771"/>
      <c r="AO27" s="771"/>
      <c r="AP27" s="771"/>
    </row>
    <row r="28" spans="1:42" ht="15" customHeight="1" x14ac:dyDescent="0.25">
      <c r="A28" s="941">
        <v>9</v>
      </c>
      <c r="B28" s="1261" t="s">
        <v>518</v>
      </c>
      <c r="C28" s="1261"/>
      <c r="D28" s="1261"/>
      <c r="E28" s="961">
        <v>6</v>
      </c>
      <c r="F28" s="934">
        <v>420</v>
      </c>
      <c r="G28" s="958">
        <v>5.833333333333333</v>
      </c>
      <c r="H28" s="961">
        <v>4</v>
      </c>
      <c r="I28" s="934">
        <v>1217</v>
      </c>
      <c r="J28" s="959">
        <v>25.354166666666668</v>
      </c>
      <c r="K28" s="935">
        <v>10</v>
      </c>
      <c r="L28" s="934">
        <v>1637</v>
      </c>
      <c r="M28" s="958">
        <v>13.641666666666666</v>
      </c>
      <c r="N28" s="1013"/>
      <c r="O28" s="1013"/>
      <c r="P28" s="1013"/>
      <c r="Q28" s="1013"/>
      <c r="R28" s="1013"/>
      <c r="S28" s="1013"/>
      <c r="T28" s="1013"/>
      <c r="U28" s="1013"/>
      <c r="V28" s="1013"/>
      <c r="W28" s="1013"/>
      <c r="X28" s="967"/>
      <c r="Y28" s="967"/>
      <c r="Z28" s="967"/>
      <c r="AA28" s="967"/>
      <c r="AB28" s="967"/>
      <c r="AC28" s="967"/>
      <c r="AD28" s="967"/>
      <c r="AE28" s="967"/>
      <c r="AF28" s="967"/>
      <c r="AG28" s="967"/>
      <c r="AH28" s="771"/>
      <c r="AI28" s="771"/>
      <c r="AJ28" s="771"/>
      <c r="AK28" s="771"/>
      <c r="AL28" s="771"/>
      <c r="AM28" s="771"/>
      <c r="AN28" s="771"/>
      <c r="AO28" s="771"/>
      <c r="AP28" s="771"/>
    </row>
    <row r="29" spans="1:42" ht="15" customHeight="1" thickBot="1" x14ac:dyDescent="0.3">
      <c r="A29" s="965">
        <v>10</v>
      </c>
      <c r="B29" s="1262" t="s">
        <v>1236</v>
      </c>
      <c r="C29" s="1263"/>
      <c r="D29" s="1264"/>
      <c r="E29" s="956"/>
      <c r="F29" s="951"/>
      <c r="G29" s="988"/>
      <c r="H29" s="956"/>
      <c r="I29" s="951">
        <v>706</v>
      </c>
      <c r="J29" s="957"/>
      <c r="K29" s="992">
        <v>0</v>
      </c>
      <c r="L29" s="951">
        <v>706</v>
      </c>
      <c r="M29" s="988"/>
      <c r="N29" s="1013"/>
      <c r="O29" s="1013"/>
      <c r="P29" s="1013"/>
      <c r="Q29" s="1013"/>
      <c r="R29" s="1013"/>
      <c r="S29" s="1013"/>
      <c r="T29" s="1013"/>
      <c r="U29" s="1013"/>
      <c r="V29" s="1013"/>
      <c r="W29" s="1013"/>
      <c r="X29" s="967"/>
      <c r="Y29" s="967"/>
      <c r="Z29" s="967"/>
      <c r="AA29" s="967"/>
      <c r="AB29" s="967"/>
      <c r="AC29" s="967"/>
      <c r="AD29" s="967"/>
      <c r="AE29" s="967"/>
      <c r="AF29" s="967"/>
      <c r="AG29" s="967"/>
      <c r="AH29" s="771"/>
      <c r="AI29" s="771"/>
      <c r="AJ29" s="771"/>
      <c r="AK29" s="771"/>
      <c r="AL29" s="771"/>
      <c r="AM29" s="771"/>
      <c r="AN29" s="771"/>
      <c r="AO29" s="771"/>
      <c r="AP29" s="771"/>
    </row>
    <row r="30" spans="1:42" ht="15" customHeight="1" thickBot="1" x14ac:dyDescent="0.3">
      <c r="A30" s="964">
        <v>11</v>
      </c>
      <c r="B30" s="1240" t="s">
        <v>620</v>
      </c>
      <c r="C30" s="1240"/>
      <c r="D30" s="1240"/>
      <c r="E30" s="990">
        <v>153</v>
      </c>
      <c r="F30" s="989">
        <v>49454</v>
      </c>
      <c r="G30" s="991">
        <v>26.935729847494557</v>
      </c>
      <c r="H30" s="990">
        <v>8</v>
      </c>
      <c r="I30" s="989">
        <v>3608</v>
      </c>
      <c r="J30" s="991">
        <v>37.583333333333336</v>
      </c>
      <c r="K30" s="990">
        <v>161</v>
      </c>
      <c r="L30" s="989">
        <v>53062</v>
      </c>
      <c r="M30" s="991">
        <v>27.464803312629396</v>
      </c>
      <c r="N30" s="1013"/>
      <c r="O30" s="1013"/>
      <c r="P30" s="1013"/>
      <c r="Q30" s="1013"/>
      <c r="R30" s="1013"/>
      <c r="S30" s="1013"/>
      <c r="T30" s="1013"/>
      <c r="U30" s="1013"/>
      <c r="V30" s="1013"/>
      <c r="W30" s="1024"/>
      <c r="X30" s="971"/>
      <c r="Y30" s="971"/>
      <c r="Z30" s="971"/>
      <c r="AA30" s="971"/>
      <c r="AB30" s="971"/>
      <c r="AC30" s="971"/>
      <c r="AD30" s="971"/>
      <c r="AE30" s="971"/>
      <c r="AF30" s="971"/>
      <c r="AG30" s="971"/>
      <c r="AH30" s="771"/>
      <c r="AI30" s="771"/>
      <c r="AJ30" s="771"/>
      <c r="AK30" s="771"/>
      <c r="AL30" s="771"/>
      <c r="AM30" s="771"/>
      <c r="AN30" s="771"/>
      <c r="AO30" s="771"/>
      <c r="AP30" s="771"/>
    </row>
    <row r="31" spans="1:42" s="74" customFormat="1" ht="15" customHeight="1" x14ac:dyDescent="0.25">
      <c r="A31" s="967"/>
      <c r="B31" s="967"/>
      <c r="C31" s="967"/>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868"/>
      <c r="AI31" s="868"/>
      <c r="AJ31" s="868"/>
      <c r="AK31" s="868"/>
      <c r="AL31" s="868"/>
      <c r="AM31" s="868"/>
      <c r="AN31" s="868"/>
      <c r="AO31" s="868"/>
      <c r="AP31" s="868"/>
    </row>
    <row r="32" spans="1:42" s="157" customFormat="1" ht="15" customHeight="1" x14ac:dyDescent="0.25">
      <c r="A32" s="973" t="s">
        <v>640</v>
      </c>
      <c r="B32" s="973"/>
      <c r="C32" s="973"/>
      <c r="D32" s="973"/>
      <c r="E32" s="973"/>
      <c r="F32" s="973"/>
      <c r="G32" s="973"/>
      <c r="H32" s="973"/>
      <c r="I32" s="973"/>
      <c r="J32" s="973"/>
      <c r="K32" s="973"/>
      <c r="L32" s="973"/>
      <c r="M32" s="973"/>
      <c r="N32" s="973"/>
      <c r="O32" s="973"/>
      <c r="P32" s="973"/>
      <c r="Q32" s="973"/>
      <c r="R32" s="973"/>
      <c r="S32" s="973"/>
      <c r="T32" s="973"/>
      <c r="U32" s="973"/>
      <c r="V32" s="973"/>
      <c r="W32" s="973"/>
      <c r="X32" s="973"/>
      <c r="Y32" s="973"/>
      <c r="Z32" s="973"/>
      <c r="AA32" s="973"/>
      <c r="AB32" s="973"/>
      <c r="AC32" s="973"/>
      <c r="AD32" s="973"/>
      <c r="AE32" s="973"/>
      <c r="AF32" s="973"/>
      <c r="AG32" s="973"/>
      <c r="AH32" s="871"/>
      <c r="AI32" s="871"/>
      <c r="AJ32" s="871"/>
      <c r="AK32" s="871"/>
      <c r="AL32" s="871"/>
      <c r="AM32" s="871"/>
      <c r="AN32" s="871"/>
      <c r="AO32" s="871"/>
      <c r="AP32" s="871"/>
    </row>
    <row r="33" spans="1:42" s="159" customFormat="1" ht="12.75" customHeight="1" x14ac:dyDescent="0.25">
      <c r="A33" s="1118" t="s">
        <v>1166</v>
      </c>
      <c r="B33" s="1157"/>
      <c r="C33" s="1157"/>
      <c r="D33" s="1157"/>
      <c r="E33" s="1157"/>
      <c r="F33" s="1157"/>
      <c r="G33" s="1157"/>
      <c r="H33" s="1157"/>
      <c r="I33" s="1157"/>
      <c r="J33" s="1157"/>
      <c r="K33" s="1157"/>
      <c r="L33" s="1157"/>
      <c r="M33" s="1157"/>
      <c r="N33" s="873"/>
      <c r="O33" s="873"/>
      <c r="P33" s="873"/>
      <c r="Q33" s="873"/>
      <c r="R33" s="873"/>
      <c r="S33" s="873"/>
      <c r="T33" s="873"/>
      <c r="U33" s="873"/>
      <c r="V33" s="873"/>
      <c r="W33" s="873"/>
      <c r="X33" s="873"/>
      <c r="Y33" s="873"/>
      <c r="Z33" s="873"/>
      <c r="AA33" s="873"/>
      <c r="AB33" s="873"/>
      <c r="AC33" s="873"/>
      <c r="AD33" s="873"/>
      <c r="AE33" s="873"/>
      <c r="AF33" s="873"/>
      <c r="AG33" s="873"/>
      <c r="AH33" s="873"/>
      <c r="AI33" s="873"/>
      <c r="AJ33" s="873"/>
      <c r="AK33" s="873"/>
      <c r="AL33" s="873"/>
      <c r="AM33" s="873"/>
      <c r="AN33" s="873"/>
      <c r="AO33" s="873"/>
      <c r="AP33" s="873"/>
    </row>
    <row r="34" spans="1:42" s="159" customFormat="1" ht="42" customHeight="1" x14ac:dyDescent="0.25">
      <c r="A34" s="1118" t="s">
        <v>915</v>
      </c>
      <c r="B34" s="1157"/>
      <c r="C34" s="1157"/>
      <c r="D34" s="1157"/>
      <c r="E34" s="1157"/>
      <c r="F34" s="1157"/>
      <c r="G34" s="1157"/>
      <c r="H34" s="1157"/>
      <c r="I34" s="1157"/>
      <c r="J34" s="1157"/>
      <c r="K34" s="1157"/>
      <c r="L34" s="1157"/>
      <c r="M34" s="1157"/>
      <c r="N34" s="873"/>
      <c r="O34" s="873"/>
      <c r="P34" s="873"/>
      <c r="Q34" s="873"/>
      <c r="R34" s="873"/>
      <c r="S34" s="873"/>
      <c r="T34" s="873"/>
      <c r="U34" s="873"/>
      <c r="V34" s="873"/>
      <c r="W34" s="873"/>
      <c r="X34" s="873"/>
      <c r="Y34" s="873"/>
      <c r="Z34" s="873"/>
      <c r="AA34" s="873"/>
      <c r="AB34" s="873"/>
      <c r="AC34" s="873"/>
      <c r="AD34" s="873"/>
      <c r="AE34" s="873"/>
      <c r="AF34" s="873"/>
      <c r="AG34" s="873"/>
      <c r="AH34" s="873"/>
      <c r="AI34" s="873"/>
      <c r="AJ34" s="873"/>
      <c r="AK34" s="873"/>
      <c r="AL34" s="873"/>
      <c r="AM34" s="873"/>
      <c r="AN34" s="873"/>
      <c r="AO34" s="873"/>
      <c r="AP34" s="873"/>
    </row>
    <row r="35" spans="1:42" s="159" customFormat="1" ht="15.75" customHeight="1" x14ac:dyDescent="0.25">
      <c r="A35" s="1118" t="s">
        <v>819</v>
      </c>
      <c r="B35" s="1157"/>
      <c r="C35" s="1157"/>
      <c r="D35" s="1157"/>
      <c r="E35" s="1157"/>
      <c r="F35" s="1157"/>
      <c r="G35" s="1157"/>
      <c r="H35" s="1157"/>
      <c r="I35" s="1157"/>
      <c r="J35" s="1157"/>
      <c r="K35" s="1157"/>
      <c r="L35" s="1157"/>
      <c r="M35" s="1157"/>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row>
    <row r="36" spans="1:42" s="159" customFormat="1" ht="122.25" customHeight="1" x14ac:dyDescent="0.25">
      <c r="A36" s="1118" t="s">
        <v>821</v>
      </c>
      <c r="B36" s="1157"/>
      <c r="C36" s="1157"/>
      <c r="D36" s="1157"/>
      <c r="E36" s="1157"/>
      <c r="F36" s="1157"/>
      <c r="G36" s="1157"/>
      <c r="H36" s="1157"/>
      <c r="I36" s="1157"/>
      <c r="J36" s="1157"/>
      <c r="K36" s="1157"/>
      <c r="L36" s="1157"/>
      <c r="M36" s="1157"/>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3"/>
      <c r="AL36" s="873"/>
      <c r="AM36" s="873"/>
      <c r="AN36" s="873"/>
      <c r="AO36" s="873"/>
      <c r="AP36" s="873"/>
    </row>
    <row r="37" spans="1:42" s="159" customFormat="1" ht="105.75" customHeight="1" x14ac:dyDescent="0.25">
      <c r="A37" s="1118" t="s">
        <v>824</v>
      </c>
      <c r="B37" s="1157"/>
      <c r="C37" s="1157"/>
      <c r="D37" s="1157"/>
      <c r="E37" s="1157"/>
      <c r="F37" s="1157"/>
      <c r="G37" s="1157"/>
      <c r="H37" s="1157"/>
      <c r="I37" s="1157"/>
      <c r="J37" s="1157"/>
      <c r="K37" s="1157"/>
      <c r="L37" s="1157"/>
      <c r="M37" s="1157"/>
      <c r="N37" s="873"/>
      <c r="O37" s="873"/>
      <c r="P37" s="873"/>
      <c r="Q37" s="873"/>
      <c r="R37" s="873"/>
      <c r="S37" s="873"/>
      <c r="T37" s="873"/>
      <c r="U37" s="873"/>
      <c r="V37" s="873"/>
      <c r="W37" s="873"/>
      <c r="X37" s="873"/>
      <c r="Y37" s="873"/>
      <c r="Z37" s="873"/>
      <c r="AA37" s="873"/>
      <c r="AB37" s="873"/>
      <c r="AC37" s="873"/>
      <c r="AD37" s="873"/>
      <c r="AE37" s="873"/>
      <c r="AF37" s="873"/>
      <c r="AG37" s="873"/>
      <c r="AH37" s="873"/>
      <c r="AI37" s="873"/>
      <c r="AJ37" s="873"/>
      <c r="AK37" s="873"/>
      <c r="AL37" s="873"/>
      <c r="AM37" s="873"/>
      <c r="AN37" s="873"/>
      <c r="AO37" s="873"/>
      <c r="AP37" s="873"/>
    </row>
    <row r="38" spans="1:42" s="159" customFormat="1" ht="15.75" customHeight="1" x14ac:dyDescent="0.25">
      <c r="A38" s="1118" t="s">
        <v>825</v>
      </c>
      <c r="B38" s="1157"/>
      <c r="C38" s="1157"/>
      <c r="D38" s="1157"/>
      <c r="E38" s="1157"/>
      <c r="F38" s="1157"/>
      <c r="G38" s="1157"/>
      <c r="H38" s="1157"/>
      <c r="I38" s="1157"/>
      <c r="J38" s="1157"/>
      <c r="K38" s="1157"/>
      <c r="L38" s="1157"/>
      <c r="M38" s="1157"/>
      <c r="N38" s="873"/>
      <c r="O38" s="873"/>
      <c r="P38" s="873"/>
      <c r="Q38" s="873"/>
      <c r="R38" s="873"/>
      <c r="S38" s="873"/>
      <c r="T38" s="873"/>
      <c r="U38" s="873"/>
      <c r="V38" s="873"/>
      <c r="W38" s="873"/>
      <c r="X38" s="873"/>
      <c r="Y38" s="873"/>
      <c r="Z38" s="873"/>
      <c r="AA38" s="873"/>
      <c r="AB38" s="873"/>
      <c r="AC38" s="873"/>
      <c r="AD38" s="873"/>
      <c r="AE38" s="873"/>
      <c r="AF38" s="873"/>
      <c r="AG38" s="873"/>
      <c r="AH38" s="873"/>
      <c r="AI38" s="873"/>
      <c r="AJ38" s="873"/>
      <c r="AK38" s="873"/>
      <c r="AL38" s="873"/>
      <c r="AM38" s="873"/>
      <c r="AN38" s="873"/>
      <c r="AO38" s="873"/>
      <c r="AP38" s="873"/>
    </row>
    <row r="39" spans="1:42" s="159" customFormat="1" ht="29.25" customHeight="1" x14ac:dyDescent="0.25">
      <c r="A39" s="973"/>
      <c r="B39" s="973"/>
      <c r="C39" s="973"/>
      <c r="D39" s="973"/>
      <c r="E39" s="973"/>
      <c r="F39" s="973"/>
      <c r="G39" s="973"/>
      <c r="H39" s="973"/>
      <c r="I39" s="973"/>
      <c r="J39" s="973"/>
      <c r="K39" s="973"/>
      <c r="L39" s="973"/>
      <c r="M39" s="973"/>
      <c r="N39" s="873"/>
      <c r="O39" s="873"/>
      <c r="P39" s="873"/>
      <c r="Q39" s="873"/>
      <c r="R39" s="873"/>
      <c r="S39" s="873"/>
      <c r="T39" s="873"/>
      <c r="U39" s="873"/>
      <c r="V39" s="873"/>
      <c r="W39" s="873"/>
      <c r="X39" s="873"/>
      <c r="Y39" s="873"/>
      <c r="Z39" s="873"/>
      <c r="AA39" s="873"/>
      <c r="AB39" s="873"/>
      <c r="AC39" s="873"/>
      <c r="AD39" s="873"/>
      <c r="AE39" s="873"/>
      <c r="AF39" s="873"/>
      <c r="AG39" s="873"/>
      <c r="AH39" s="873"/>
      <c r="AI39" s="873"/>
      <c r="AJ39" s="873"/>
      <c r="AK39" s="873"/>
      <c r="AL39" s="873"/>
      <c r="AM39" s="873"/>
      <c r="AN39" s="873"/>
      <c r="AO39" s="873"/>
      <c r="AP39" s="873"/>
    </row>
    <row r="40" spans="1:42" s="159" customFormat="1" ht="12.75" customHeight="1" x14ac:dyDescent="0.25">
      <c r="A40" s="973"/>
      <c r="B40" s="973"/>
      <c r="C40" s="973"/>
      <c r="D40" s="973"/>
      <c r="E40" s="973"/>
      <c r="F40" s="973"/>
      <c r="G40" s="973"/>
      <c r="H40" s="973"/>
      <c r="I40" s="973"/>
      <c r="J40" s="973"/>
      <c r="K40" s="973"/>
      <c r="L40" s="973"/>
      <c r="M40" s="973"/>
      <c r="N40" s="873"/>
      <c r="O40" s="873"/>
      <c r="P40" s="873"/>
      <c r="Q40" s="873"/>
      <c r="R40" s="873"/>
      <c r="S40" s="873"/>
      <c r="T40" s="873"/>
      <c r="U40" s="873"/>
      <c r="V40" s="873"/>
      <c r="W40" s="873"/>
      <c r="X40" s="873"/>
      <c r="Y40" s="873"/>
      <c r="Z40" s="873"/>
      <c r="AA40" s="873"/>
      <c r="AB40" s="873"/>
      <c r="AC40" s="873"/>
      <c r="AD40" s="873"/>
      <c r="AE40" s="873"/>
      <c r="AF40" s="873"/>
      <c r="AG40" s="873"/>
      <c r="AH40" s="873"/>
      <c r="AI40" s="873"/>
      <c r="AJ40" s="873"/>
      <c r="AK40" s="873"/>
      <c r="AL40" s="873"/>
      <c r="AM40" s="873"/>
      <c r="AN40" s="873"/>
      <c r="AO40" s="873"/>
      <c r="AP40" s="873"/>
    </row>
    <row r="41" spans="1:42" s="159" customFormat="1" ht="13.5" customHeight="1" x14ac:dyDescent="0.25">
      <c r="A41" s="967"/>
      <c r="B41" s="967"/>
      <c r="C41" s="967"/>
      <c r="D41" s="967"/>
      <c r="E41" s="967"/>
      <c r="F41" s="967"/>
      <c r="G41" s="967"/>
      <c r="H41" s="967"/>
      <c r="I41" s="967"/>
      <c r="J41" s="967"/>
      <c r="K41" s="967"/>
      <c r="L41" s="967"/>
      <c r="M41" s="967"/>
      <c r="N41" s="873"/>
      <c r="O41" s="873"/>
      <c r="P41" s="873"/>
      <c r="Q41" s="873"/>
      <c r="R41" s="873"/>
      <c r="S41" s="873"/>
      <c r="T41" s="873"/>
      <c r="U41" s="873"/>
      <c r="V41" s="873"/>
      <c r="W41" s="873"/>
      <c r="X41" s="873"/>
      <c r="Y41" s="873"/>
      <c r="Z41" s="873"/>
      <c r="AA41" s="873"/>
      <c r="AB41" s="873"/>
      <c r="AC41" s="873"/>
      <c r="AD41" s="873"/>
      <c r="AE41" s="873"/>
      <c r="AF41" s="873"/>
      <c r="AG41" s="873"/>
      <c r="AH41" s="873"/>
      <c r="AI41" s="873"/>
      <c r="AJ41" s="873"/>
      <c r="AK41" s="873"/>
      <c r="AL41" s="873"/>
      <c r="AM41" s="873"/>
      <c r="AN41" s="873"/>
      <c r="AO41" s="873"/>
      <c r="AP41" s="873"/>
    </row>
    <row r="42" spans="1:42" s="157" customFormat="1" ht="15" customHeight="1" x14ac:dyDescent="0.25">
      <c r="A42" s="967"/>
      <c r="B42" s="967"/>
      <c r="C42" s="967"/>
      <c r="D42" s="967"/>
      <c r="E42" s="967"/>
      <c r="F42" s="967"/>
      <c r="G42" s="967"/>
      <c r="H42" s="967"/>
      <c r="I42" s="967"/>
      <c r="J42" s="967"/>
      <c r="K42" s="967"/>
      <c r="L42" s="967"/>
      <c r="M42" s="967"/>
      <c r="N42" s="871"/>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1"/>
      <c r="AN42" s="871"/>
      <c r="AO42" s="871"/>
      <c r="AP42" s="871"/>
    </row>
    <row r="43" spans="1:42" s="157" customFormat="1" ht="15" x14ac:dyDescent="0.25">
      <c r="A43" s="967"/>
      <c r="B43" s="967"/>
      <c r="C43" s="967"/>
      <c r="D43" s="967"/>
      <c r="E43" s="967"/>
      <c r="F43" s="967"/>
      <c r="G43" s="967"/>
      <c r="H43" s="967"/>
      <c r="I43" s="967"/>
      <c r="J43" s="967"/>
      <c r="K43" s="967"/>
      <c r="L43" s="967"/>
      <c r="M43" s="967"/>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row>
    <row r="44" spans="1:42" s="157" customFormat="1" ht="12.75" customHeight="1" x14ac:dyDescent="0.25">
      <c r="A44" s="967"/>
      <c r="B44" s="967"/>
      <c r="C44" s="967"/>
      <c r="D44" s="967"/>
      <c r="E44" s="967"/>
      <c r="F44" s="967"/>
      <c r="G44" s="967"/>
      <c r="H44" s="967"/>
      <c r="I44" s="967"/>
      <c r="J44" s="967"/>
      <c r="K44" s="967"/>
      <c r="L44" s="967"/>
      <c r="M44" s="967"/>
      <c r="N44" s="871"/>
      <c r="O44" s="871"/>
      <c r="P44" s="871"/>
      <c r="Q44" s="871"/>
      <c r="R44" s="871"/>
      <c r="S44" s="871"/>
      <c r="T44" s="871"/>
      <c r="U44" s="871"/>
      <c r="V44" s="871"/>
      <c r="W44" s="871"/>
      <c r="X44" s="871"/>
      <c r="Y44" s="871"/>
      <c r="Z44" s="871"/>
      <c r="AA44" s="871"/>
      <c r="AB44" s="871"/>
      <c r="AC44" s="871"/>
      <c r="AD44" s="871"/>
      <c r="AE44" s="871"/>
      <c r="AF44" s="871"/>
      <c r="AG44" s="871"/>
      <c r="AH44" s="871"/>
      <c r="AI44" s="871"/>
      <c r="AJ44" s="871"/>
      <c r="AK44" s="871"/>
      <c r="AL44" s="871"/>
      <c r="AM44" s="871"/>
      <c r="AN44" s="871"/>
      <c r="AO44" s="871"/>
      <c r="AP44" s="871"/>
    </row>
    <row r="45" spans="1:42" s="157" customFormat="1" ht="15.75" customHeight="1" x14ac:dyDescent="0.25">
      <c r="A45" s="967"/>
      <c r="B45" s="967"/>
      <c r="C45" s="967"/>
      <c r="D45" s="967"/>
      <c r="E45" s="967"/>
      <c r="F45" s="967"/>
      <c r="G45" s="967"/>
      <c r="H45" s="967"/>
      <c r="I45" s="967"/>
      <c r="J45" s="967"/>
      <c r="K45" s="967"/>
      <c r="L45" s="967"/>
      <c r="M45" s="967"/>
      <c r="N45" s="871"/>
      <c r="O45" s="871"/>
      <c r="P45" s="871"/>
      <c r="Q45" s="871"/>
      <c r="R45" s="871"/>
      <c r="S45" s="871"/>
      <c r="T45" s="871"/>
      <c r="U45" s="871"/>
      <c r="V45" s="871"/>
      <c r="W45" s="871"/>
      <c r="X45" s="871"/>
      <c r="Y45" s="871"/>
      <c r="Z45" s="871"/>
      <c r="AA45" s="871"/>
      <c r="AB45" s="871"/>
      <c r="AC45" s="871"/>
      <c r="AD45" s="871"/>
      <c r="AE45" s="871"/>
      <c r="AF45" s="871"/>
      <c r="AG45" s="871"/>
      <c r="AH45" s="871"/>
      <c r="AI45" s="871"/>
      <c r="AJ45" s="871"/>
      <c r="AK45" s="871"/>
      <c r="AL45" s="871"/>
      <c r="AM45" s="871"/>
      <c r="AN45" s="871"/>
      <c r="AO45" s="871"/>
      <c r="AP45" s="871"/>
    </row>
    <row r="46" spans="1:42" s="157" customFormat="1" ht="24.75" customHeight="1" x14ac:dyDescent="0.25">
      <c r="A46" s="967"/>
      <c r="B46" s="967"/>
      <c r="C46" s="967"/>
      <c r="D46" s="967"/>
      <c r="E46" s="967"/>
      <c r="F46" s="967"/>
      <c r="G46" s="967"/>
      <c r="H46" s="967"/>
      <c r="I46" s="967"/>
      <c r="J46" s="967"/>
      <c r="K46" s="967"/>
      <c r="L46" s="967"/>
      <c r="M46" s="967"/>
      <c r="N46" s="871"/>
      <c r="O46" s="871"/>
      <c r="P46" s="871"/>
      <c r="Q46" s="871"/>
      <c r="R46" s="871"/>
      <c r="S46" s="871"/>
      <c r="T46" s="871"/>
      <c r="U46" s="871"/>
      <c r="V46" s="871"/>
      <c r="W46" s="871"/>
      <c r="X46" s="871"/>
      <c r="Y46" s="871"/>
      <c r="Z46" s="871"/>
      <c r="AA46" s="871"/>
      <c r="AB46" s="871"/>
      <c r="AC46" s="871"/>
      <c r="AD46" s="871"/>
      <c r="AE46" s="871"/>
      <c r="AF46" s="871"/>
      <c r="AG46" s="871"/>
      <c r="AH46" s="871"/>
      <c r="AI46" s="871"/>
      <c r="AJ46" s="871"/>
      <c r="AK46" s="871"/>
      <c r="AL46" s="871"/>
      <c r="AM46" s="871"/>
      <c r="AN46" s="871"/>
      <c r="AO46" s="871"/>
      <c r="AP46" s="871"/>
    </row>
    <row r="47" spans="1:42" s="157" customFormat="1" ht="24" customHeight="1" x14ac:dyDescent="0.25">
      <c r="A47" s="967"/>
      <c r="B47" s="967"/>
      <c r="C47" s="967"/>
      <c r="D47" s="967"/>
      <c r="E47" s="967"/>
      <c r="F47" s="967"/>
      <c r="G47" s="967"/>
      <c r="H47" s="967"/>
      <c r="I47" s="967"/>
      <c r="J47" s="967"/>
      <c r="K47" s="967"/>
      <c r="L47" s="967"/>
      <c r="M47" s="967"/>
      <c r="N47" s="871"/>
      <c r="O47" s="871"/>
      <c r="P47" s="871"/>
      <c r="Q47" s="871"/>
      <c r="R47" s="871"/>
      <c r="S47" s="871"/>
      <c r="T47" s="871"/>
      <c r="U47" s="871"/>
      <c r="V47" s="871"/>
      <c r="W47" s="871"/>
      <c r="X47" s="871"/>
      <c r="Y47" s="871"/>
      <c r="Z47" s="871"/>
      <c r="AA47" s="871"/>
      <c r="AB47" s="871"/>
      <c r="AC47" s="871"/>
      <c r="AD47" s="871"/>
      <c r="AE47" s="871"/>
      <c r="AF47" s="871"/>
      <c r="AG47" s="871"/>
      <c r="AH47" s="871"/>
      <c r="AI47" s="871"/>
      <c r="AJ47" s="871"/>
      <c r="AK47" s="871"/>
      <c r="AL47" s="871"/>
      <c r="AM47" s="871"/>
      <c r="AN47" s="871"/>
      <c r="AO47" s="871"/>
      <c r="AP47" s="871"/>
    </row>
    <row r="48" spans="1:42" s="157" customFormat="1" ht="37.5" customHeight="1" x14ac:dyDescent="0.25">
      <c r="A48" s="967"/>
      <c r="B48" s="967"/>
      <c r="C48" s="967"/>
      <c r="D48" s="967"/>
      <c r="E48" s="967"/>
      <c r="F48" s="967"/>
      <c r="G48" s="967"/>
      <c r="H48" s="967"/>
      <c r="I48" s="967"/>
      <c r="J48" s="967"/>
      <c r="K48" s="967"/>
      <c r="L48" s="967"/>
      <c r="M48" s="967"/>
      <c r="N48" s="871"/>
      <c r="O48" s="871"/>
      <c r="P48" s="871"/>
      <c r="Q48" s="871"/>
      <c r="R48" s="871"/>
      <c r="S48" s="871"/>
      <c r="T48" s="871"/>
      <c r="U48" s="871"/>
      <c r="V48" s="871"/>
      <c r="W48" s="871"/>
      <c r="X48" s="871"/>
      <c r="Y48" s="871"/>
      <c r="Z48" s="871"/>
      <c r="AA48" s="871"/>
      <c r="AB48" s="871"/>
      <c r="AC48" s="871"/>
      <c r="AD48" s="871"/>
      <c r="AE48" s="871"/>
      <c r="AF48" s="871"/>
      <c r="AG48" s="871"/>
      <c r="AH48" s="871"/>
      <c r="AI48" s="871"/>
      <c r="AJ48" s="871"/>
      <c r="AK48" s="871"/>
      <c r="AL48" s="871"/>
      <c r="AM48" s="871"/>
      <c r="AN48" s="871"/>
      <c r="AO48" s="871"/>
      <c r="AP48" s="871"/>
    </row>
    <row r="49" spans="1:42" s="157" customFormat="1" ht="15.75" customHeight="1" x14ac:dyDescent="0.25">
      <c r="A49" s="967"/>
      <c r="B49" s="967"/>
      <c r="C49" s="967"/>
      <c r="D49" s="967"/>
      <c r="E49" s="967"/>
      <c r="F49" s="967"/>
      <c r="G49" s="967"/>
      <c r="H49" s="967"/>
      <c r="I49" s="967"/>
      <c r="J49" s="967"/>
      <c r="K49" s="967"/>
      <c r="L49" s="967"/>
      <c r="M49" s="967"/>
      <c r="N49" s="967"/>
      <c r="O49" s="967"/>
      <c r="P49" s="967"/>
      <c r="Q49" s="967"/>
      <c r="R49" s="967"/>
      <c r="S49" s="967"/>
      <c r="T49" s="967"/>
      <c r="U49" s="967"/>
      <c r="V49" s="967"/>
      <c r="W49" s="967"/>
      <c r="X49" s="967"/>
      <c r="Y49" s="871"/>
      <c r="Z49" s="871"/>
      <c r="AA49" s="871"/>
      <c r="AB49" s="871"/>
      <c r="AC49" s="871"/>
      <c r="AD49" s="871"/>
      <c r="AE49" s="871"/>
      <c r="AF49" s="871"/>
      <c r="AG49" s="871"/>
      <c r="AH49" s="871"/>
      <c r="AI49" s="871"/>
      <c r="AJ49" s="871"/>
      <c r="AK49" s="871"/>
      <c r="AL49" s="871"/>
      <c r="AM49" s="871"/>
      <c r="AN49" s="871"/>
      <c r="AO49" s="871"/>
      <c r="AP49" s="871"/>
    </row>
    <row r="50" spans="1:42" s="157" customFormat="1" ht="15.75" customHeight="1" x14ac:dyDescent="0.25">
      <c r="A50" s="967"/>
      <c r="B50" s="967"/>
      <c r="C50" s="967"/>
      <c r="D50" s="967"/>
      <c r="E50" s="967"/>
      <c r="F50" s="967"/>
      <c r="G50" s="967"/>
      <c r="H50" s="967"/>
      <c r="I50" s="967"/>
      <c r="J50" s="967"/>
      <c r="K50" s="967"/>
      <c r="L50" s="967"/>
      <c r="M50" s="967"/>
      <c r="N50" s="967"/>
      <c r="O50" s="967"/>
      <c r="P50" s="967"/>
      <c r="Q50" s="967"/>
      <c r="R50" s="967"/>
      <c r="S50" s="967"/>
      <c r="T50" s="967"/>
      <c r="U50" s="967"/>
      <c r="V50" s="967"/>
      <c r="W50" s="967"/>
      <c r="X50" s="967"/>
      <c r="Y50" s="871"/>
      <c r="Z50" s="871"/>
      <c r="AA50" s="871"/>
      <c r="AB50" s="871"/>
      <c r="AC50" s="871"/>
      <c r="AD50" s="871"/>
      <c r="AE50" s="871"/>
      <c r="AF50" s="871"/>
      <c r="AG50" s="871"/>
      <c r="AH50" s="871"/>
      <c r="AI50" s="871"/>
      <c r="AJ50" s="871"/>
      <c r="AK50" s="871"/>
      <c r="AL50" s="871"/>
      <c r="AM50" s="871"/>
      <c r="AN50" s="871"/>
      <c r="AO50" s="871"/>
      <c r="AP50" s="871"/>
    </row>
    <row r="51" spans="1:42" s="157" customFormat="1" ht="15" customHeight="1" x14ac:dyDescent="0.25">
      <c r="A51" s="967"/>
      <c r="B51" s="967"/>
      <c r="C51" s="967"/>
      <c r="D51" s="967"/>
      <c r="E51" s="967"/>
      <c r="F51" s="967"/>
      <c r="G51" s="967"/>
      <c r="H51" s="967"/>
      <c r="I51" s="967"/>
      <c r="J51" s="967"/>
      <c r="K51" s="967"/>
      <c r="L51" s="967"/>
      <c r="M51" s="967"/>
      <c r="N51" s="967"/>
      <c r="O51" s="967"/>
      <c r="P51" s="967"/>
      <c r="Q51" s="967"/>
      <c r="R51" s="967"/>
      <c r="S51" s="967"/>
      <c r="T51" s="967"/>
      <c r="U51" s="967"/>
      <c r="V51" s="967"/>
      <c r="W51" s="967"/>
      <c r="X51" s="967"/>
      <c r="Y51" s="871"/>
      <c r="Z51" s="871"/>
      <c r="AA51" s="871"/>
      <c r="AB51" s="871"/>
      <c r="AC51" s="871"/>
      <c r="AD51" s="871"/>
      <c r="AE51" s="871"/>
      <c r="AF51" s="871"/>
      <c r="AG51" s="871"/>
      <c r="AH51" s="871"/>
      <c r="AI51" s="871"/>
      <c r="AJ51" s="871"/>
      <c r="AK51" s="871"/>
      <c r="AL51" s="871"/>
      <c r="AM51" s="871"/>
      <c r="AN51" s="871"/>
      <c r="AO51" s="871"/>
      <c r="AP51" s="871"/>
    </row>
    <row r="52" spans="1:42" s="157" customFormat="1" ht="14.25" customHeight="1" x14ac:dyDescent="0.25">
      <c r="A52" s="967"/>
      <c r="B52" s="967"/>
      <c r="C52" s="967"/>
      <c r="D52" s="967"/>
      <c r="E52" s="967"/>
      <c r="F52" s="967"/>
      <c r="G52" s="967"/>
      <c r="H52" s="967"/>
      <c r="I52" s="967"/>
      <c r="J52" s="967"/>
      <c r="K52" s="967"/>
      <c r="L52" s="967"/>
      <c r="M52" s="967"/>
      <c r="N52" s="967"/>
      <c r="O52" s="967"/>
      <c r="P52" s="967"/>
      <c r="Q52" s="967"/>
      <c r="R52" s="967"/>
      <c r="S52" s="967"/>
      <c r="T52" s="967"/>
      <c r="U52" s="967"/>
      <c r="V52" s="967"/>
      <c r="W52" s="967"/>
      <c r="X52" s="967"/>
      <c r="Y52" s="871"/>
      <c r="Z52" s="871"/>
      <c r="AA52" s="871"/>
      <c r="AB52" s="871"/>
      <c r="AC52" s="871"/>
      <c r="AD52" s="871"/>
      <c r="AE52" s="871"/>
      <c r="AF52" s="871"/>
      <c r="AG52" s="871"/>
      <c r="AH52" s="871"/>
      <c r="AI52" s="871"/>
      <c r="AJ52" s="871"/>
      <c r="AK52" s="871"/>
      <c r="AL52" s="871"/>
      <c r="AM52" s="871"/>
      <c r="AN52" s="871"/>
      <c r="AO52" s="871"/>
      <c r="AP52" s="871"/>
    </row>
    <row r="53" spans="1:42" s="157" customFormat="1" ht="16.5" customHeight="1" x14ac:dyDescent="0.25">
      <c r="A53" s="967"/>
      <c r="B53" s="967"/>
      <c r="C53" s="967"/>
      <c r="D53" s="967"/>
      <c r="E53" s="967"/>
      <c r="F53" s="967"/>
      <c r="G53" s="967"/>
      <c r="H53" s="967"/>
      <c r="I53" s="967"/>
      <c r="J53" s="967"/>
      <c r="K53" s="967"/>
      <c r="L53" s="967"/>
      <c r="M53" s="967"/>
      <c r="N53" s="967"/>
      <c r="O53" s="967"/>
      <c r="P53" s="967"/>
      <c r="Q53" s="967"/>
      <c r="R53" s="967"/>
      <c r="S53" s="967"/>
      <c r="T53" s="967"/>
      <c r="U53" s="967"/>
      <c r="V53" s="967"/>
      <c r="W53" s="967"/>
      <c r="X53" s="967"/>
      <c r="Y53" s="871"/>
      <c r="Z53" s="871"/>
      <c r="AA53" s="871"/>
      <c r="AB53" s="871"/>
      <c r="AC53" s="871"/>
      <c r="AD53" s="871"/>
      <c r="AE53" s="871"/>
      <c r="AF53" s="871"/>
      <c r="AG53" s="871"/>
      <c r="AH53" s="871"/>
      <c r="AI53" s="871"/>
      <c r="AJ53" s="871"/>
      <c r="AK53" s="871"/>
      <c r="AL53" s="871"/>
      <c r="AM53" s="871"/>
      <c r="AN53" s="871"/>
      <c r="AO53" s="871"/>
      <c r="AP53" s="871"/>
    </row>
    <row r="54" spans="1:42" s="157" customFormat="1" ht="18.75" customHeight="1" x14ac:dyDescent="0.25">
      <c r="A54" s="939"/>
      <c r="B54" s="942"/>
      <c r="C54" s="942"/>
      <c r="D54" s="942"/>
      <c r="E54" s="942"/>
      <c r="F54" s="942"/>
      <c r="G54" s="942"/>
      <c r="H54" s="942"/>
      <c r="I54" s="929"/>
      <c r="J54" s="929"/>
      <c r="K54" s="929"/>
      <c r="L54" s="929"/>
      <c r="M54" s="929"/>
      <c r="N54" s="929"/>
      <c r="O54" s="929"/>
      <c r="P54" s="939"/>
      <c r="Q54" s="925"/>
      <c r="R54" s="925"/>
      <c r="S54" s="925"/>
      <c r="T54" s="925"/>
      <c r="U54" s="925"/>
      <c r="V54" s="925"/>
      <c r="W54" s="925"/>
      <c r="X54" s="925"/>
      <c r="Y54" s="871"/>
      <c r="Z54" s="871"/>
      <c r="AA54" s="871"/>
      <c r="AB54" s="871"/>
      <c r="AC54" s="871"/>
      <c r="AD54" s="871"/>
      <c r="AE54" s="871"/>
      <c r="AF54" s="871"/>
      <c r="AG54" s="871"/>
      <c r="AH54" s="871"/>
      <c r="AI54" s="871"/>
      <c r="AJ54" s="871"/>
      <c r="AK54" s="871"/>
      <c r="AL54" s="871"/>
      <c r="AM54" s="871"/>
      <c r="AN54" s="871"/>
      <c r="AO54" s="871"/>
      <c r="AP54" s="871"/>
    </row>
    <row r="55" spans="1:42" x14ac:dyDescent="0.25">
      <c r="A55" s="1252"/>
      <c r="B55" s="1252"/>
      <c r="C55" s="1252"/>
      <c r="D55" s="1252"/>
      <c r="E55" s="1252"/>
      <c r="F55" s="1252"/>
      <c r="G55" s="1252"/>
      <c r="H55" s="1252"/>
      <c r="I55" s="1252"/>
      <c r="J55" s="1252"/>
      <c r="K55" s="1252"/>
      <c r="L55" s="1252"/>
      <c r="M55" s="1252"/>
      <c r="N55" s="1252"/>
      <c r="O55" s="1252"/>
      <c r="P55" s="1252"/>
      <c r="Q55" s="1252"/>
      <c r="R55" s="1252"/>
      <c r="S55" s="1252"/>
      <c r="T55" s="1252"/>
      <c r="U55" s="1252"/>
      <c r="V55" s="925"/>
      <c r="W55" s="925"/>
      <c r="X55" s="925"/>
      <c r="Y55" s="771"/>
      <c r="Z55" s="771"/>
      <c r="AA55" s="771"/>
      <c r="AB55" s="771"/>
      <c r="AC55" s="771"/>
      <c r="AD55" s="771"/>
      <c r="AE55" s="771"/>
      <c r="AF55" s="771"/>
      <c r="AG55" s="771"/>
      <c r="AH55" s="771"/>
      <c r="AI55" s="771"/>
      <c r="AJ55" s="771"/>
      <c r="AK55" s="771"/>
      <c r="AL55" s="771"/>
      <c r="AM55" s="771"/>
      <c r="AN55" s="771"/>
      <c r="AO55" s="771"/>
      <c r="AP55" s="771"/>
    </row>
    <row r="56" spans="1:42" ht="15.75" customHeight="1" x14ac:dyDescent="0.25">
      <c r="A56" s="943"/>
      <c r="B56" s="944"/>
      <c r="C56" s="944"/>
      <c r="D56" s="944"/>
      <c r="E56" s="944"/>
      <c r="F56" s="944"/>
      <c r="G56" s="944"/>
      <c r="H56" s="944"/>
      <c r="I56" s="930"/>
      <c r="J56" s="930"/>
      <c r="K56" s="930"/>
      <c r="L56" s="930"/>
      <c r="M56" s="930"/>
      <c r="N56" s="930"/>
      <c r="O56" s="930"/>
      <c r="P56" s="930"/>
      <c r="Q56" s="923"/>
      <c r="R56" s="923"/>
      <c r="S56" s="923"/>
      <c r="T56" s="923"/>
      <c r="U56" s="923"/>
      <c r="V56" s="923"/>
      <c r="W56" s="923"/>
      <c r="X56" s="923"/>
      <c r="Y56" s="771"/>
      <c r="Z56" s="771"/>
      <c r="AA56" s="771"/>
      <c r="AB56" s="771"/>
      <c r="AC56" s="771"/>
      <c r="AD56" s="771"/>
      <c r="AE56" s="771"/>
      <c r="AF56" s="771"/>
      <c r="AG56" s="771"/>
      <c r="AH56" s="771"/>
      <c r="AI56" s="771"/>
      <c r="AJ56" s="771"/>
      <c r="AK56" s="771"/>
      <c r="AL56" s="771"/>
      <c r="AM56" s="771"/>
      <c r="AN56" s="771"/>
      <c r="AO56" s="771"/>
      <c r="AP56" s="771"/>
    </row>
    <row r="57" spans="1:42" ht="15" x14ac:dyDescent="0.25">
      <c r="A57" s="930"/>
      <c r="B57" s="944"/>
      <c r="C57" s="944"/>
      <c r="D57" s="944"/>
      <c r="E57" s="944"/>
      <c r="F57" s="944"/>
      <c r="G57" s="944"/>
      <c r="H57" s="944"/>
      <c r="I57" s="930"/>
      <c r="J57" s="930"/>
      <c r="K57" s="930"/>
      <c r="L57" s="930"/>
      <c r="M57" s="930"/>
      <c r="N57" s="930"/>
      <c r="O57" s="930"/>
      <c r="P57" s="930"/>
      <c r="Q57" s="923"/>
      <c r="R57" s="923"/>
      <c r="S57" s="923"/>
      <c r="T57" s="923"/>
      <c r="U57" s="923"/>
      <c r="V57" s="923"/>
      <c r="W57" s="923"/>
      <c r="X57" s="923"/>
      <c r="Y57" s="771"/>
      <c r="Z57" s="771"/>
      <c r="AA57" s="771"/>
      <c r="AB57" s="771"/>
      <c r="AC57" s="771"/>
      <c r="AD57" s="771"/>
      <c r="AE57" s="771"/>
      <c r="AF57" s="771"/>
      <c r="AG57" s="771"/>
      <c r="AH57" s="771"/>
      <c r="AI57" s="771"/>
      <c r="AJ57" s="771"/>
      <c r="AK57" s="771"/>
      <c r="AL57" s="771"/>
      <c r="AM57" s="771"/>
      <c r="AN57" s="771"/>
      <c r="AO57" s="771"/>
      <c r="AP57" s="771"/>
    </row>
    <row r="58" spans="1:42" ht="15" x14ac:dyDescent="0.25">
      <c r="A58" s="945"/>
      <c r="B58" s="946"/>
      <c r="C58" s="946"/>
      <c r="D58" s="946"/>
      <c r="E58" s="946"/>
      <c r="F58" s="946"/>
      <c r="G58" s="946"/>
      <c r="H58" s="946"/>
      <c r="I58" s="945"/>
      <c r="J58" s="945"/>
      <c r="K58" s="945"/>
      <c r="L58" s="945"/>
      <c r="M58" s="945"/>
      <c r="N58" s="945"/>
      <c r="O58" s="945"/>
      <c r="P58" s="945"/>
      <c r="Q58" s="923"/>
      <c r="R58" s="923"/>
      <c r="S58" s="923"/>
      <c r="T58" s="923"/>
      <c r="U58" s="923"/>
      <c r="V58" s="923"/>
      <c r="W58" s="923"/>
      <c r="X58" s="923"/>
      <c r="Y58" s="771"/>
      <c r="Z58" s="771"/>
      <c r="AA58" s="771"/>
      <c r="AB58" s="771"/>
      <c r="AC58" s="771"/>
      <c r="AD58" s="771"/>
      <c r="AE58" s="771"/>
      <c r="AF58" s="771"/>
      <c r="AG58" s="771"/>
      <c r="AH58" s="771"/>
      <c r="AI58" s="771"/>
      <c r="AJ58" s="771"/>
      <c r="AK58" s="771"/>
      <c r="AL58" s="771"/>
      <c r="AM58" s="771"/>
      <c r="AN58" s="771"/>
      <c r="AO58" s="771"/>
      <c r="AP58" s="771"/>
    </row>
    <row r="59" spans="1:42" ht="15" x14ac:dyDescent="0.25">
      <c r="A59" s="945"/>
      <c r="B59" s="946"/>
      <c r="C59" s="946"/>
      <c r="D59" s="946"/>
      <c r="E59" s="946"/>
      <c r="F59" s="946"/>
      <c r="G59" s="946"/>
      <c r="H59" s="946"/>
      <c r="I59" s="945"/>
      <c r="J59" s="945"/>
      <c r="K59" s="945"/>
      <c r="L59" s="945"/>
      <c r="M59" s="945"/>
      <c r="N59" s="945"/>
      <c r="O59" s="945"/>
      <c r="P59" s="945"/>
      <c r="Q59" s="923"/>
      <c r="R59" s="923"/>
      <c r="S59" s="923"/>
      <c r="T59" s="923"/>
      <c r="U59" s="923"/>
      <c r="V59" s="923"/>
      <c r="W59" s="923"/>
      <c r="X59" s="923"/>
      <c r="Y59" s="771"/>
      <c r="Z59" s="771"/>
      <c r="AA59" s="771"/>
      <c r="AB59" s="771"/>
      <c r="AC59" s="771"/>
      <c r="AD59" s="771"/>
      <c r="AE59" s="771"/>
      <c r="AF59" s="771"/>
      <c r="AG59" s="771"/>
      <c r="AH59" s="771"/>
      <c r="AI59" s="771"/>
      <c r="AJ59" s="771"/>
      <c r="AK59" s="771"/>
      <c r="AL59" s="771"/>
      <c r="AM59" s="771"/>
      <c r="AN59" s="771"/>
      <c r="AO59" s="771"/>
      <c r="AP59" s="771"/>
    </row>
    <row r="60" spans="1:42" ht="15" x14ac:dyDescent="0.25">
      <c r="A60" s="945"/>
      <c r="B60" s="946"/>
      <c r="C60" s="946"/>
      <c r="D60" s="946"/>
      <c r="E60" s="946"/>
      <c r="F60" s="946"/>
      <c r="G60" s="946"/>
      <c r="H60" s="946"/>
      <c r="I60" s="945"/>
      <c r="J60" s="945"/>
      <c r="K60" s="945"/>
      <c r="L60" s="945"/>
      <c r="M60" s="945"/>
      <c r="N60" s="945"/>
      <c r="O60" s="945"/>
      <c r="P60" s="945"/>
      <c r="Q60" s="923"/>
      <c r="R60" s="923"/>
      <c r="S60" s="923"/>
      <c r="T60" s="923"/>
      <c r="U60" s="923"/>
      <c r="V60" s="923"/>
      <c r="W60" s="923"/>
      <c r="X60" s="923"/>
      <c r="Y60" s="771"/>
      <c r="Z60" s="771"/>
      <c r="AA60" s="771"/>
      <c r="AB60" s="771"/>
      <c r="AC60" s="771"/>
      <c r="AD60" s="771"/>
      <c r="AE60" s="771"/>
      <c r="AF60" s="771"/>
      <c r="AG60" s="771"/>
      <c r="AH60" s="771"/>
      <c r="AI60" s="771"/>
      <c r="AJ60" s="771"/>
      <c r="AK60" s="771"/>
      <c r="AL60" s="771"/>
      <c r="AM60" s="771"/>
      <c r="AN60" s="771"/>
      <c r="AO60" s="771"/>
      <c r="AP60" s="771"/>
    </row>
    <row r="61" spans="1:42" ht="15" x14ac:dyDescent="0.25">
      <c r="A61" s="945"/>
      <c r="B61" s="946"/>
      <c r="C61" s="946"/>
      <c r="D61" s="946"/>
      <c r="E61" s="946"/>
      <c r="F61" s="946"/>
      <c r="G61" s="946"/>
      <c r="H61" s="946"/>
      <c r="I61" s="945"/>
      <c r="J61" s="945"/>
      <c r="K61" s="945"/>
      <c r="L61" s="945"/>
      <c r="M61" s="945"/>
      <c r="N61" s="945"/>
      <c r="O61" s="945"/>
      <c r="P61" s="945"/>
      <c r="Q61" s="923"/>
      <c r="R61" s="923"/>
      <c r="S61" s="923"/>
      <c r="T61" s="923"/>
      <c r="U61" s="923"/>
      <c r="V61" s="923"/>
      <c r="W61" s="923"/>
      <c r="X61" s="923"/>
      <c r="Y61" s="771"/>
      <c r="Z61" s="771"/>
      <c r="AA61" s="771"/>
      <c r="AB61" s="771"/>
      <c r="AC61" s="771"/>
      <c r="AD61" s="771"/>
      <c r="AE61" s="771"/>
      <c r="AF61" s="771"/>
      <c r="AG61" s="771"/>
      <c r="AH61" s="771"/>
      <c r="AI61" s="771"/>
      <c r="AJ61" s="771"/>
      <c r="AK61" s="771"/>
      <c r="AL61" s="771"/>
      <c r="AM61" s="771"/>
      <c r="AN61" s="771"/>
      <c r="AO61" s="771"/>
      <c r="AP61" s="771"/>
    </row>
    <row r="62" spans="1:42" ht="15" x14ac:dyDescent="0.25">
      <c r="A62" s="945"/>
      <c r="B62" s="946"/>
      <c r="C62" s="946"/>
      <c r="D62" s="946"/>
      <c r="E62" s="946"/>
      <c r="F62" s="946"/>
      <c r="G62" s="946"/>
      <c r="H62" s="946"/>
      <c r="I62" s="945"/>
      <c r="J62" s="945"/>
      <c r="K62" s="945"/>
      <c r="L62" s="945"/>
      <c r="M62" s="945"/>
      <c r="N62" s="945"/>
      <c r="O62" s="945"/>
      <c r="P62" s="945"/>
      <c r="Q62" s="923"/>
      <c r="R62" s="923"/>
      <c r="S62" s="923"/>
      <c r="T62" s="923"/>
      <c r="U62" s="923"/>
      <c r="V62" s="923"/>
      <c r="W62" s="923"/>
      <c r="X62" s="923"/>
      <c r="Y62" s="771"/>
      <c r="Z62" s="771"/>
      <c r="AA62" s="771"/>
      <c r="AB62" s="771"/>
      <c r="AC62" s="771"/>
      <c r="AD62" s="771"/>
      <c r="AE62" s="771"/>
      <c r="AF62" s="771"/>
      <c r="AG62" s="771"/>
      <c r="AH62" s="771"/>
      <c r="AI62" s="771"/>
      <c r="AJ62" s="771"/>
      <c r="AK62" s="771"/>
      <c r="AL62" s="771"/>
      <c r="AM62" s="771"/>
      <c r="AN62" s="771"/>
      <c r="AO62" s="771"/>
      <c r="AP62" s="771"/>
    </row>
    <row r="63" spans="1:42" ht="15" x14ac:dyDescent="0.25">
      <c r="A63" s="945"/>
      <c r="B63" s="946"/>
      <c r="C63" s="946"/>
      <c r="D63" s="946"/>
      <c r="E63" s="946"/>
      <c r="F63" s="946"/>
      <c r="G63" s="946"/>
      <c r="H63" s="946"/>
      <c r="I63" s="945"/>
      <c r="J63" s="945"/>
      <c r="K63" s="945"/>
      <c r="L63" s="945"/>
      <c r="M63" s="945"/>
      <c r="N63" s="945"/>
      <c r="O63" s="945"/>
      <c r="P63" s="945"/>
      <c r="Q63" s="923"/>
      <c r="R63" s="923"/>
      <c r="S63" s="923"/>
      <c r="T63" s="923"/>
      <c r="U63" s="923"/>
      <c r="V63" s="923"/>
      <c r="W63" s="923"/>
      <c r="X63" s="923"/>
      <c r="Y63" s="771"/>
      <c r="Z63" s="771"/>
      <c r="AA63" s="771"/>
      <c r="AB63" s="771"/>
      <c r="AC63" s="771"/>
      <c r="AD63" s="771"/>
      <c r="AE63" s="771"/>
      <c r="AF63" s="771"/>
      <c r="AG63" s="771"/>
      <c r="AH63" s="771"/>
      <c r="AI63" s="771"/>
      <c r="AJ63" s="771"/>
      <c r="AK63" s="771"/>
      <c r="AL63" s="771"/>
      <c r="AM63" s="771"/>
      <c r="AN63" s="771"/>
      <c r="AO63" s="771"/>
      <c r="AP63" s="771"/>
    </row>
    <row r="64" spans="1:42" ht="15" x14ac:dyDescent="0.25">
      <c r="A64" s="945"/>
      <c r="B64" s="946"/>
      <c r="C64" s="946"/>
      <c r="D64" s="946"/>
      <c r="E64" s="946"/>
      <c r="F64" s="946"/>
      <c r="G64" s="946"/>
      <c r="H64" s="946"/>
      <c r="I64" s="945"/>
      <c r="J64" s="945"/>
      <c r="K64" s="945"/>
      <c r="L64" s="945"/>
      <c r="M64" s="945"/>
      <c r="N64" s="945"/>
      <c r="O64" s="945"/>
      <c r="P64" s="945"/>
      <c r="Q64" s="923"/>
      <c r="R64" s="923"/>
      <c r="S64" s="923"/>
      <c r="T64" s="923"/>
      <c r="U64" s="923"/>
      <c r="V64" s="923"/>
      <c r="W64" s="923"/>
      <c r="X64" s="923"/>
      <c r="Y64" s="771"/>
      <c r="Z64" s="771"/>
      <c r="AA64" s="771"/>
      <c r="AB64" s="771"/>
      <c r="AC64" s="771"/>
      <c r="AD64" s="771"/>
      <c r="AE64" s="771"/>
      <c r="AF64" s="771"/>
      <c r="AG64" s="771"/>
      <c r="AH64" s="771"/>
      <c r="AI64" s="771"/>
      <c r="AJ64" s="771"/>
      <c r="AK64" s="771"/>
      <c r="AL64" s="771"/>
      <c r="AM64" s="771"/>
      <c r="AN64" s="771"/>
      <c r="AO64" s="771"/>
      <c r="AP64" s="771"/>
    </row>
    <row r="65" spans="1:42" x14ac:dyDescent="0.25">
      <c r="A65" s="945"/>
      <c r="B65" s="946"/>
      <c r="C65" s="946"/>
      <c r="D65" s="946"/>
      <c r="E65" s="946"/>
      <c r="F65" s="946"/>
      <c r="G65" s="946"/>
      <c r="H65" s="946"/>
      <c r="I65" s="945"/>
      <c r="J65" s="945"/>
      <c r="K65" s="945"/>
      <c r="L65" s="945"/>
      <c r="M65" s="945"/>
      <c r="N65" s="945"/>
      <c r="O65" s="945"/>
      <c r="P65" s="945"/>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1"/>
    </row>
    <row r="66" spans="1:42" x14ac:dyDescent="0.25">
      <c r="A66" s="945"/>
      <c r="B66" s="946"/>
      <c r="C66" s="946"/>
      <c r="D66" s="946"/>
      <c r="E66" s="946"/>
      <c r="F66" s="946"/>
      <c r="G66" s="946"/>
      <c r="H66" s="946"/>
      <c r="I66" s="945"/>
      <c r="J66" s="945"/>
      <c r="K66" s="945"/>
      <c r="L66" s="945"/>
      <c r="M66" s="945"/>
      <c r="N66" s="945"/>
      <c r="O66" s="945"/>
      <c r="P66" s="945"/>
      <c r="Q66" s="771"/>
      <c r="R66" s="771"/>
      <c r="S66" s="771"/>
      <c r="T66" s="771"/>
      <c r="U66" s="771"/>
      <c r="V66" s="771"/>
      <c r="W66" s="771"/>
      <c r="X66" s="771"/>
      <c r="Y66" s="771"/>
      <c r="Z66" s="771"/>
      <c r="AA66" s="771"/>
      <c r="AB66" s="771"/>
      <c r="AC66" s="771"/>
      <c r="AD66" s="771"/>
      <c r="AE66" s="771"/>
      <c r="AF66" s="771"/>
      <c r="AG66" s="771"/>
      <c r="AH66" s="771"/>
      <c r="AI66" s="771"/>
      <c r="AJ66" s="771"/>
      <c r="AK66" s="771"/>
      <c r="AL66" s="771"/>
      <c r="AM66" s="771"/>
      <c r="AN66" s="771"/>
      <c r="AO66" s="771"/>
      <c r="AP66" s="771"/>
    </row>
    <row r="67" spans="1:42" x14ac:dyDescent="0.25">
      <c r="A67" s="86"/>
      <c r="B67" s="87"/>
      <c r="C67" s="87"/>
      <c r="D67" s="87"/>
      <c r="E67" s="87"/>
      <c r="F67" s="87"/>
      <c r="G67" s="87"/>
      <c r="H67" s="87"/>
      <c r="I67" s="86"/>
      <c r="J67" s="86"/>
      <c r="K67" s="86"/>
      <c r="L67" s="86"/>
      <c r="M67" s="86"/>
      <c r="N67" s="86"/>
      <c r="O67" s="86"/>
      <c r="P67" s="86"/>
    </row>
  </sheetData>
  <customSheetViews>
    <customSheetView guid="{2AF6EA2A-E5C5-45EB-B6C4-875AD1E4E056}" fitToPage="1">
      <pageMargins left="0.23622047244094491" right="0.27559055118110237" top="0.98425196850393704" bottom="0.98425196850393704" header="0.51181102362204722" footer="0.51181102362204722"/>
      <printOptions horizontalCentered="1"/>
      <pageSetup paperSize="9" scale="59" orientation="landscape" cellComments="asDisplayed" r:id="rId1"/>
      <headerFooter alignWithMargins="0"/>
    </customSheetView>
  </customSheetViews>
  <mergeCells count="42">
    <mergeCell ref="E5:Z5"/>
    <mergeCell ref="B5:D8"/>
    <mergeCell ref="A5:A8"/>
    <mergeCell ref="B17:D19"/>
    <mergeCell ref="A17:A19"/>
    <mergeCell ref="U6:V7"/>
    <mergeCell ref="C9:D9"/>
    <mergeCell ref="E6:H6"/>
    <mergeCell ref="I7:J7"/>
    <mergeCell ref="S6:T7"/>
    <mergeCell ref="E7:F7"/>
    <mergeCell ref="K17:M17"/>
    <mergeCell ref="B13:D13"/>
    <mergeCell ref="E17:G17"/>
    <mergeCell ref="C11:D11"/>
    <mergeCell ref="Y6:Z7"/>
    <mergeCell ref="A55:U55"/>
    <mergeCell ref="K7:L7"/>
    <mergeCell ref="A36:M36"/>
    <mergeCell ref="B9:B11"/>
    <mergeCell ref="M7:N7"/>
    <mergeCell ref="A35:M35"/>
    <mergeCell ref="B20:B27"/>
    <mergeCell ref="A34:M34"/>
    <mergeCell ref="B28:D28"/>
    <mergeCell ref="B29:D29"/>
    <mergeCell ref="C20:C25"/>
    <mergeCell ref="C10:D10"/>
    <mergeCell ref="G7:H7"/>
    <mergeCell ref="B12:D12"/>
    <mergeCell ref="O7:P7"/>
    <mergeCell ref="Q7:R7"/>
    <mergeCell ref="A37:M37"/>
    <mergeCell ref="A38:M38"/>
    <mergeCell ref="A33:M33"/>
    <mergeCell ref="C27:D27"/>
    <mergeCell ref="C26:D26"/>
    <mergeCell ref="H17:J17"/>
    <mergeCell ref="B30:D30"/>
    <mergeCell ref="M6:R6"/>
    <mergeCell ref="I6:L6"/>
    <mergeCell ref="W6:X7"/>
  </mergeCells>
  <printOptions horizontalCentered="1"/>
  <pageMargins left="0.23622047244094491" right="0.27559055118110237" top="0.98425196850393704" bottom="0.98425196850393704" header="0.51181102362204722" footer="0.51181102362204722"/>
  <pageSetup paperSize="9" scale="53" orientation="landscape" cellComments="asDisplayed"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election activeCell="A41" sqref="A41"/>
    </sheetView>
  </sheetViews>
  <sheetFormatPr defaultRowHeight="12.75" x14ac:dyDescent="0.25"/>
  <cols>
    <col min="1" max="1" width="3.42578125" style="18" customWidth="1"/>
    <col min="2" max="2" width="9" style="18" customWidth="1"/>
    <col min="3" max="3" width="48" style="18" customWidth="1"/>
    <col min="4" max="4" width="12" style="18" customWidth="1"/>
    <col min="5" max="6" width="9.140625" style="18"/>
    <col min="7" max="8" width="10.140625" style="18" customWidth="1"/>
    <col min="9" max="9" width="10.5703125" style="18" customWidth="1"/>
    <col min="10" max="10" width="1.42578125" style="18" customWidth="1"/>
    <col min="11" max="16384" width="9.140625" style="18"/>
  </cols>
  <sheetData>
    <row r="1" spans="1:13" ht="15.75" x14ac:dyDescent="0.25">
      <c r="A1" s="76" t="s">
        <v>1167</v>
      </c>
      <c r="B1" s="75"/>
      <c r="C1" s="75"/>
      <c r="D1" s="12"/>
      <c r="E1" s="12"/>
      <c r="F1" s="12"/>
      <c r="G1" s="164"/>
      <c r="H1" s="164"/>
      <c r="I1" s="12"/>
      <c r="J1" s="12"/>
    </row>
    <row r="2" spans="1:13" s="30" customFormat="1" ht="13.5" thickBot="1" x14ac:dyDescent="0.3">
      <c r="A2" s="29"/>
      <c r="B2" s="29"/>
      <c r="C2" s="29"/>
      <c r="D2" s="29"/>
      <c r="E2" s="29"/>
      <c r="F2" s="29"/>
      <c r="H2" s="29"/>
      <c r="I2" s="13" t="s">
        <v>508</v>
      </c>
      <c r="J2" s="29"/>
    </row>
    <row r="3" spans="1:13" s="30" customFormat="1" ht="17.25" customHeight="1" x14ac:dyDescent="0.25">
      <c r="A3" s="1315" t="s">
        <v>479</v>
      </c>
      <c r="B3" s="1318" t="s">
        <v>704</v>
      </c>
      <c r="C3" s="1319"/>
      <c r="D3" s="1324" t="s">
        <v>718</v>
      </c>
      <c r="E3" s="1325"/>
      <c r="F3" s="1325"/>
      <c r="G3" s="1326"/>
      <c r="H3" s="1333" t="s">
        <v>688</v>
      </c>
      <c r="I3" s="1334"/>
      <c r="J3" s="29"/>
    </row>
    <row r="4" spans="1:13" s="30" customFormat="1" ht="15" customHeight="1" x14ac:dyDescent="0.25">
      <c r="A4" s="1316"/>
      <c r="B4" s="1320"/>
      <c r="C4" s="1321"/>
      <c r="D4" s="1265" t="s">
        <v>686</v>
      </c>
      <c r="E4" s="1265" t="s">
        <v>687</v>
      </c>
      <c r="F4" s="1309" t="s">
        <v>1210</v>
      </c>
      <c r="G4" s="1217" t="s">
        <v>620</v>
      </c>
      <c r="H4" s="1331" t="s">
        <v>689</v>
      </c>
      <c r="I4" s="1329" t="s">
        <v>690</v>
      </c>
      <c r="J4" s="29"/>
      <c r="L4" s="162"/>
    </row>
    <row r="5" spans="1:13" ht="14.25" customHeight="1" x14ac:dyDescent="0.25">
      <c r="A5" s="1316"/>
      <c r="B5" s="1320"/>
      <c r="C5" s="1321"/>
      <c r="D5" s="1266"/>
      <c r="E5" s="1266"/>
      <c r="F5" s="1310"/>
      <c r="G5" s="1219"/>
      <c r="H5" s="1332"/>
      <c r="I5" s="1330"/>
      <c r="J5" s="12"/>
    </row>
    <row r="6" spans="1:13" s="316" customFormat="1" ht="10.5" customHeight="1" thickBot="1" x14ac:dyDescent="0.3">
      <c r="A6" s="1317"/>
      <c r="B6" s="1322"/>
      <c r="C6" s="1323"/>
      <c r="D6" s="312" t="s">
        <v>561</v>
      </c>
      <c r="E6" s="312" t="s">
        <v>562</v>
      </c>
      <c r="F6" s="313" t="s">
        <v>563</v>
      </c>
      <c r="G6" s="314" t="s">
        <v>888</v>
      </c>
      <c r="H6" s="317" t="s">
        <v>565</v>
      </c>
      <c r="I6" s="547" t="s">
        <v>566</v>
      </c>
      <c r="J6" s="315"/>
    </row>
    <row r="7" spans="1:13" x14ac:dyDescent="0.25">
      <c r="A7" s="292">
        <v>1</v>
      </c>
      <c r="B7" s="293" t="s">
        <v>682</v>
      </c>
      <c r="C7" s="552"/>
      <c r="D7" s="556">
        <f t="shared" ref="D7:I7" si="0">SUM(D8+D9+D11+D12+D13+D15+D19+D23+D24)</f>
        <v>9028.08</v>
      </c>
      <c r="E7" s="557">
        <f t="shared" si="0"/>
        <v>1690.87</v>
      </c>
      <c r="F7" s="557">
        <f t="shared" si="0"/>
        <v>12.96</v>
      </c>
      <c r="G7" s="558">
        <f t="shared" si="0"/>
        <v>10731.91</v>
      </c>
      <c r="H7" s="557">
        <f t="shared" si="0"/>
        <v>10732</v>
      </c>
      <c r="I7" s="559">
        <f t="shared" si="0"/>
        <v>0</v>
      </c>
      <c r="J7" s="560"/>
    </row>
    <row r="8" spans="1:13" ht="12.75" customHeight="1" x14ac:dyDescent="0.25">
      <c r="A8" s="294">
        <v>2</v>
      </c>
      <c r="B8" s="1311" t="s">
        <v>571</v>
      </c>
      <c r="C8" s="1312"/>
      <c r="D8" s="561"/>
      <c r="E8" s="562">
        <v>1412.6</v>
      </c>
      <c r="F8" s="562"/>
      <c r="G8" s="563">
        <f t="shared" ref="G8:G23" si="1">SUM(D8:F8)</f>
        <v>1412.6</v>
      </c>
      <c r="H8" s="562">
        <v>1413</v>
      </c>
      <c r="I8" s="564"/>
      <c r="J8" s="565"/>
      <c r="K8" s="31"/>
      <c r="L8" s="31"/>
      <c r="M8" s="31"/>
    </row>
    <row r="9" spans="1:13" ht="24" customHeight="1" x14ac:dyDescent="0.25">
      <c r="A9" s="294">
        <v>3</v>
      </c>
      <c r="B9" s="1311" t="s">
        <v>572</v>
      </c>
      <c r="C9" s="1312"/>
      <c r="D9" s="561"/>
      <c r="E9" s="562">
        <v>59.27</v>
      </c>
      <c r="F9" s="562"/>
      <c r="G9" s="563">
        <f t="shared" si="1"/>
        <v>59.27</v>
      </c>
      <c r="H9" s="562">
        <v>59</v>
      </c>
      <c r="I9" s="564"/>
      <c r="J9" s="560"/>
    </row>
    <row r="10" spans="1:13" ht="24" customHeight="1" x14ac:dyDescent="0.25">
      <c r="A10" s="294">
        <v>4</v>
      </c>
      <c r="B10" s="1307" t="s">
        <v>683</v>
      </c>
      <c r="C10" s="1308"/>
      <c r="D10" s="561"/>
      <c r="E10" s="562"/>
      <c r="F10" s="562"/>
      <c r="G10" s="563">
        <f t="shared" si="1"/>
        <v>0</v>
      </c>
      <c r="H10" s="562">
        <v>0</v>
      </c>
      <c r="I10" s="564"/>
      <c r="J10" s="560"/>
    </row>
    <row r="11" spans="1:13" x14ac:dyDescent="0.25">
      <c r="A11" s="294">
        <v>5</v>
      </c>
      <c r="B11" s="1311" t="s">
        <v>685</v>
      </c>
      <c r="C11" s="1312"/>
      <c r="D11" s="561"/>
      <c r="E11" s="562"/>
      <c r="F11" s="562"/>
      <c r="G11" s="563">
        <f t="shared" si="1"/>
        <v>0</v>
      </c>
      <c r="H11" s="562">
        <v>0</v>
      </c>
      <c r="I11" s="564"/>
      <c r="J11" s="560"/>
    </row>
    <row r="12" spans="1:13" x14ac:dyDescent="0.25">
      <c r="A12" s="294">
        <v>6</v>
      </c>
      <c r="B12" s="1311" t="s">
        <v>573</v>
      </c>
      <c r="C12" s="1312"/>
      <c r="D12" s="561">
        <v>685.26</v>
      </c>
      <c r="E12" s="562"/>
      <c r="F12" s="562">
        <v>12.96</v>
      </c>
      <c r="G12" s="563">
        <f t="shared" si="1"/>
        <v>698.22</v>
      </c>
      <c r="H12" s="562">
        <v>698</v>
      </c>
      <c r="I12" s="564"/>
      <c r="J12" s="560"/>
    </row>
    <row r="13" spans="1:13" x14ac:dyDescent="0.25">
      <c r="A13" s="295">
        <v>7</v>
      </c>
      <c r="B13" s="1313" t="s">
        <v>684</v>
      </c>
      <c r="C13" s="1314"/>
      <c r="D13" s="566">
        <v>5926.2</v>
      </c>
      <c r="E13" s="567"/>
      <c r="F13" s="567"/>
      <c r="G13" s="568">
        <f t="shared" si="1"/>
        <v>5926.2</v>
      </c>
      <c r="H13" s="567">
        <v>5926</v>
      </c>
      <c r="I13" s="569"/>
      <c r="J13" s="560"/>
    </row>
    <row r="14" spans="1:13" x14ac:dyDescent="0.25">
      <c r="A14" s="169">
        <v>8</v>
      </c>
      <c r="B14" s="548" t="s">
        <v>510</v>
      </c>
      <c r="C14" s="553" t="s">
        <v>574</v>
      </c>
      <c r="D14" s="570">
        <v>5926.2</v>
      </c>
      <c r="E14" s="571"/>
      <c r="F14" s="571"/>
      <c r="G14" s="572">
        <f t="shared" si="1"/>
        <v>5926.2</v>
      </c>
      <c r="H14" s="571">
        <v>5926</v>
      </c>
      <c r="I14" s="573"/>
      <c r="J14" s="560"/>
    </row>
    <row r="15" spans="1:13" x14ac:dyDescent="0.25">
      <c r="A15" s="296">
        <v>9</v>
      </c>
      <c r="B15" s="1327" t="s">
        <v>575</v>
      </c>
      <c r="C15" s="1328"/>
      <c r="D15" s="574">
        <f>D16+D17+D18</f>
        <v>2143.62</v>
      </c>
      <c r="E15" s="575"/>
      <c r="F15" s="575"/>
      <c r="G15" s="576">
        <f t="shared" si="1"/>
        <v>2143.62</v>
      </c>
      <c r="H15" s="576">
        <v>2144</v>
      </c>
      <c r="I15" s="577"/>
      <c r="J15" s="578"/>
    </row>
    <row r="16" spans="1:13" x14ac:dyDescent="0.25">
      <c r="A16" s="287">
        <v>10</v>
      </c>
      <c r="B16" s="288" t="s">
        <v>510</v>
      </c>
      <c r="C16" s="554" t="s">
        <v>1237</v>
      </c>
      <c r="D16" s="579">
        <v>2143.62</v>
      </c>
      <c r="E16" s="580"/>
      <c r="F16" s="580"/>
      <c r="G16" s="581">
        <f t="shared" si="1"/>
        <v>2143.62</v>
      </c>
      <c r="H16" s="580">
        <v>2144</v>
      </c>
      <c r="I16" s="582"/>
      <c r="J16" s="578"/>
    </row>
    <row r="17" spans="1:10" x14ac:dyDescent="0.25">
      <c r="A17" s="287">
        <v>11</v>
      </c>
      <c r="B17" s="289"/>
      <c r="C17" s="554" t="s">
        <v>576</v>
      </c>
      <c r="D17" s="579"/>
      <c r="E17" s="580"/>
      <c r="F17" s="580"/>
      <c r="G17" s="581">
        <f t="shared" si="1"/>
        <v>0</v>
      </c>
      <c r="H17" s="580"/>
      <c r="I17" s="582"/>
      <c r="J17" s="578"/>
    </row>
    <row r="18" spans="1:10" x14ac:dyDescent="0.25">
      <c r="A18" s="169">
        <v>12</v>
      </c>
      <c r="B18" s="285"/>
      <c r="C18" s="555" t="s">
        <v>681</v>
      </c>
      <c r="D18" s="570"/>
      <c r="E18" s="571"/>
      <c r="F18" s="571"/>
      <c r="G18" s="572">
        <f t="shared" si="1"/>
        <v>0</v>
      </c>
      <c r="H18" s="571"/>
      <c r="I18" s="573"/>
      <c r="J18" s="578"/>
    </row>
    <row r="19" spans="1:10" ht="12.75" customHeight="1" x14ac:dyDescent="0.25">
      <c r="A19" s="296">
        <v>13</v>
      </c>
      <c r="B19" s="1327" t="s">
        <v>577</v>
      </c>
      <c r="C19" s="1328"/>
      <c r="D19" s="574">
        <f>D20+D21+D22</f>
        <v>273</v>
      </c>
      <c r="E19" s="575"/>
      <c r="F19" s="575"/>
      <c r="G19" s="568">
        <f t="shared" si="1"/>
        <v>273</v>
      </c>
      <c r="H19" s="568">
        <f>H20+H21+H22</f>
        <v>273</v>
      </c>
      <c r="I19" s="577"/>
      <c r="J19" s="578"/>
    </row>
    <row r="20" spans="1:10" x14ac:dyDescent="0.25">
      <c r="A20" s="287">
        <v>14</v>
      </c>
      <c r="B20" s="288" t="s">
        <v>510</v>
      </c>
      <c r="C20" s="554" t="s">
        <v>578</v>
      </c>
      <c r="D20" s="579"/>
      <c r="E20" s="580"/>
      <c r="F20" s="580"/>
      <c r="G20" s="581">
        <f t="shared" si="1"/>
        <v>0</v>
      </c>
      <c r="H20" s="580"/>
      <c r="I20" s="582"/>
      <c r="J20" s="578"/>
    </row>
    <row r="21" spans="1:10" x14ac:dyDescent="0.25">
      <c r="A21" s="287">
        <v>15</v>
      </c>
      <c r="B21" s="289"/>
      <c r="C21" s="554" t="s">
        <v>576</v>
      </c>
      <c r="D21" s="579"/>
      <c r="E21" s="580"/>
      <c r="F21" s="580"/>
      <c r="G21" s="581">
        <f t="shared" si="1"/>
        <v>0</v>
      </c>
      <c r="H21" s="580"/>
      <c r="I21" s="582"/>
      <c r="J21" s="578"/>
    </row>
    <row r="22" spans="1:10" x14ac:dyDescent="0.25">
      <c r="A22" s="169">
        <v>16</v>
      </c>
      <c r="B22" s="285"/>
      <c r="C22" s="838" t="s">
        <v>1209</v>
      </c>
      <c r="D22" s="570">
        <v>273</v>
      </c>
      <c r="E22" s="571"/>
      <c r="F22" s="571"/>
      <c r="G22" s="572">
        <f t="shared" si="1"/>
        <v>273</v>
      </c>
      <c r="H22" s="571">
        <v>273</v>
      </c>
      <c r="I22" s="573"/>
      <c r="J22" s="578"/>
    </row>
    <row r="23" spans="1:10" x14ac:dyDescent="0.25">
      <c r="A23" s="294">
        <v>17</v>
      </c>
      <c r="B23" s="1311" t="s">
        <v>579</v>
      </c>
      <c r="C23" s="1312"/>
      <c r="D23" s="561"/>
      <c r="E23" s="562"/>
      <c r="F23" s="562"/>
      <c r="G23" s="563">
        <f t="shared" si="1"/>
        <v>0</v>
      </c>
      <c r="H23" s="562"/>
      <c r="I23" s="564"/>
      <c r="J23" s="560"/>
    </row>
    <row r="24" spans="1:10" x14ac:dyDescent="0.25">
      <c r="A24" s="295">
        <v>18</v>
      </c>
      <c r="B24" s="1313" t="s">
        <v>691</v>
      </c>
      <c r="C24" s="1314"/>
      <c r="D24" s="566"/>
      <c r="E24" s="567">
        <f>E25</f>
        <v>219</v>
      </c>
      <c r="F24" s="567"/>
      <c r="G24" s="576">
        <f>SUM(G25:G25)</f>
        <v>219</v>
      </c>
      <c r="H24" s="576">
        <f>SUM(H25:H25)</f>
        <v>219</v>
      </c>
      <c r="I24" s="569"/>
      <c r="J24" s="560"/>
    </row>
    <row r="25" spans="1:10" ht="13.5" thickBot="1" x14ac:dyDescent="0.3">
      <c r="A25" s="291">
        <v>19</v>
      </c>
      <c r="B25" s="290" t="s">
        <v>510</v>
      </c>
      <c r="C25" s="839" t="s">
        <v>1211</v>
      </c>
      <c r="D25" s="583"/>
      <c r="E25" s="584">
        <v>219</v>
      </c>
      <c r="F25" s="584"/>
      <c r="G25" s="585">
        <f>SUM(D25:F25)</f>
        <v>219</v>
      </c>
      <c r="H25" s="584">
        <v>219</v>
      </c>
      <c r="I25" s="586"/>
      <c r="J25" s="560"/>
    </row>
    <row r="26" spans="1:10" s="771" customFormat="1" x14ac:dyDescent="0.25">
      <c r="A26" s="790"/>
      <c r="B26" s="836"/>
      <c r="C26" s="837"/>
      <c r="D26" s="578"/>
      <c r="E26" s="578"/>
      <c r="F26" s="578"/>
      <c r="G26" s="835"/>
      <c r="H26" s="578"/>
      <c r="I26" s="578"/>
      <c r="J26" s="560"/>
    </row>
    <row r="27" spans="1:10" x14ac:dyDescent="0.25">
      <c r="A27" s="12"/>
      <c r="B27" s="12"/>
      <c r="C27" s="12"/>
      <c r="D27" s="12"/>
      <c r="E27" s="12"/>
      <c r="F27" s="12"/>
      <c r="G27" s="12"/>
      <c r="H27" s="12"/>
      <c r="I27" s="12"/>
      <c r="J27" s="12"/>
    </row>
    <row r="28" spans="1:10" x14ac:dyDescent="0.25">
      <c r="A28" s="12" t="s">
        <v>680</v>
      </c>
      <c r="B28" s="12"/>
      <c r="C28" s="12"/>
      <c r="D28" s="12"/>
      <c r="E28" s="12"/>
      <c r="F28" s="12"/>
      <c r="G28" s="12"/>
      <c r="H28" s="12"/>
      <c r="I28" s="12"/>
      <c r="J28" s="12"/>
    </row>
    <row r="29" spans="1:10" x14ac:dyDescent="0.25">
      <c r="A29" s="19" t="s">
        <v>931</v>
      </c>
      <c r="B29" s="27"/>
      <c r="C29" s="27"/>
      <c r="D29" s="12"/>
      <c r="E29" s="12"/>
      <c r="F29" s="12"/>
      <c r="G29" s="12"/>
      <c r="H29" s="12"/>
      <c r="I29" s="12"/>
      <c r="J29" s="12"/>
    </row>
    <row r="30" spans="1:10" x14ac:dyDescent="0.25">
      <c r="A30" s="19" t="s">
        <v>838</v>
      </c>
      <c r="B30" s="27"/>
      <c r="C30" s="27"/>
      <c r="D30" s="12"/>
      <c r="E30" s="12"/>
      <c r="F30" s="12"/>
      <c r="G30" s="12"/>
      <c r="H30" s="12"/>
      <c r="I30" s="12"/>
      <c r="J30" s="12"/>
    </row>
    <row r="31" spans="1:10" ht="15" customHeight="1" x14ac:dyDescent="0.25">
      <c r="A31" s="1232"/>
      <c r="B31" s="1232"/>
      <c r="C31" s="1232"/>
      <c r="D31" s="1232"/>
      <c r="E31" s="1232"/>
      <c r="F31" s="1232"/>
      <c r="G31" s="1232"/>
      <c r="H31" s="1232"/>
      <c r="I31" s="1232"/>
      <c r="J31" s="307"/>
    </row>
    <row r="32" spans="1:10" ht="15" x14ac:dyDescent="0.25">
      <c r="A32" s="12"/>
      <c r="B32"/>
      <c r="C32"/>
      <c r="D32"/>
      <c r="E32" s="12"/>
      <c r="F32" s="12"/>
      <c r="G32" s="12"/>
      <c r="H32" s="12"/>
      <c r="I32" s="12"/>
      <c r="J32" s="12"/>
    </row>
    <row r="33" spans="1:10" ht="15.75" customHeight="1" x14ac:dyDescent="0.25">
      <c r="A33" s="12"/>
      <c r="B33"/>
      <c r="C33"/>
      <c r="D33"/>
      <c r="E33" s="12"/>
      <c r="F33" s="12"/>
      <c r="G33" s="12"/>
      <c r="H33" s="12"/>
      <c r="I33" s="12"/>
      <c r="J33" s="12"/>
    </row>
    <row r="34" spans="1:10" ht="15" x14ac:dyDescent="0.25">
      <c r="B34"/>
      <c r="C34"/>
      <c r="D34"/>
    </row>
    <row r="35" spans="1:10" ht="15" x14ac:dyDescent="0.25">
      <c r="B35"/>
      <c r="C35"/>
      <c r="D35"/>
    </row>
    <row r="36" spans="1:10" ht="15" x14ac:dyDescent="0.25">
      <c r="B36"/>
      <c r="C36"/>
      <c r="D36"/>
    </row>
    <row r="37" spans="1:10" ht="15" x14ac:dyDescent="0.25">
      <c r="B37"/>
      <c r="C37"/>
      <c r="D37"/>
    </row>
    <row r="38" spans="1:10" ht="15" x14ac:dyDescent="0.25">
      <c r="B38"/>
      <c r="C38"/>
      <c r="D38"/>
    </row>
    <row r="39" spans="1:10" ht="15" x14ac:dyDescent="0.25">
      <c r="B39"/>
      <c r="C39"/>
      <c r="D39"/>
    </row>
    <row r="40" spans="1:10" ht="15" x14ac:dyDescent="0.25">
      <c r="B40"/>
      <c r="C40"/>
      <c r="D40"/>
    </row>
    <row r="41" spans="1:10" ht="15" x14ac:dyDescent="0.25">
      <c r="B41"/>
      <c r="C41"/>
      <c r="D41"/>
    </row>
    <row r="42" spans="1:10" ht="15" x14ac:dyDescent="0.25">
      <c r="B42"/>
      <c r="C42"/>
      <c r="D42"/>
    </row>
    <row r="43" spans="1:10" ht="15" x14ac:dyDescent="0.25">
      <c r="B43"/>
      <c r="C43"/>
      <c r="D43"/>
    </row>
    <row r="44" spans="1:10" ht="15" x14ac:dyDescent="0.25">
      <c r="B44"/>
      <c r="C44"/>
      <c r="D44"/>
    </row>
    <row r="45" spans="1:10" ht="15" x14ac:dyDescent="0.25">
      <c r="B45"/>
      <c r="C45"/>
      <c r="D45"/>
    </row>
    <row r="46" spans="1:10" ht="15" x14ac:dyDescent="0.25">
      <c r="B46"/>
      <c r="C46"/>
      <c r="D46"/>
    </row>
    <row r="47" spans="1:10" ht="15" x14ac:dyDescent="0.25">
      <c r="B47"/>
      <c r="C47"/>
      <c r="D47"/>
    </row>
    <row r="48" spans="1:10" ht="15" x14ac:dyDescent="0.25">
      <c r="B48"/>
      <c r="C48"/>
      <c r="D48"/>
    </row>
  </sheetData>
  <sheetProtection insertColumns="0" insertRows="0" deleteColumns="0" deleteRows="0"/>
  <customSheetViews>
    <customSheetView guid="{2AF6EA2A-E5C5-45EB-B6C4-875AD1E4E056}" fitToPage="1">
      <pageMargins left="0.39370078740157483" right="0.39370078740157483" top="0.59055118110236227" bottom="0.39370078740157483" header="0.23622047244094491" footer="0.51181102362204722"/>
      <printOptions horizontalCentered="1"/>
      <pageSetup paperSize="9" scale="75" orientation="landscape" r:id="rId1"/>
      <headerFooter alignWithMargins="0"/>
    </customSheetView>
  </customSheetViews>
  <mergeCells count="21">
    <mergeCell ref="A3:A6"/>
    <mergeCell ref="B3:C6"/>
    <mergeCell ref="D4:D5"/>
    <mergeCell ref="A31:I31"/>
    <mergeCell ref="D3:G3"/>
    <mergeCell ref="B23:C23"/>
    <mergeCell ref="B8:C8"/>
    <mergeCell ref="B9:C9"/>
    <mergeCell ref="B15:C15"/>
    <mergeCell ref="B11:C11"/>
    <mergeCell ref="B19:C19"/>
    <mergeCell ref="B24:C24"/>
    <mergeCell ref="I4:I5"/>
    <mergeCell ref="H4:H5"/>
    <mergeCell ref="G4:G5"/>
    <mergeCell ref="H3:I3"/>
    <mergeCell ref="B10:C10"/>
    <mergeCell ref="F4:F5"/>
    <mergeCell ref="B12:C12"/>
    <mergeCell ref="E4:E5"/>
    <mergeCell ref="B13:C13"/>
  </mergeCells>
  <printOptions horizontalCentered="1"/>
  <pageMargins left="0.39370078740157483" right="0.39370078740157483" top="0.59055118110236227" bottom="0.39370078740157483" header="0.23622047244094491" footer="0.51181102362204722"/>
  <pageSetup paperSize="9" scale="78" orientation="portrait" r:id="rId2"/>
  <headerFooter alignWithMargins="0"/>
  <ignoredErrors>
    <ignoredError sqref="C18" numberStoredAsText="1"/>
    <ignoredError sqref="G24" formula="1"/>
  </ignoredError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zoomScaleNormal="100" workbookViewId="0">
      <selection activeCell="A41" sqref="A41"/>
    </sheetView>
  </sheetViews>
  <sheetFormatPr defaultRowHeight="12.75" x14ac:dyDescent="0.25"/>
  <cols>
    <col min="1" max="1" width="4" style="20" customWidth="1"/>
    <col min="2" max="2" width="15.42578125" style="20" customWidth="1"/>
    <col min="3" max="4" width="10.7109375" style="20" customWidth="1"/>
    <col min="5" max="5" width="11.42578125" style="20" customWidth="1"/>
    <col min="6" max="6" width="12.140625" style="20" customWidth="1"/>
    <col min="7" max="14" width="10.7109375" style="20" customWidth="1"/>
    <col min="15" max="15" width="11.85546875" style="20" customWidth="1"/>
    <col min="16" max="16384" width="9.140625" style="20"/>
  </cols>
  <sheetData>
    <row r="1" spans="1:14" ht="18" customHeight="1" x14ac:dyDescent="0.25">
      <c r="A1" s="24" t="s">
        <v>830</v>
      </c>
      <c r="B1" s="19"/>
      <c r="C1" s="19"/>
      <c r="D1" s="19"/>
      <c r="E1" s="19"/>
      <c r="F1" s="19"/>
      <c r="G1" s="19"/>
      <c r="H1" s="19"/>
      <c r="I1" s="19"/>
      <c r="J1" s="19"/>
      <c r="K1" s="19"/>
      <c r="L1" s="19"/>
    </row>
    <row r="2" spans="1:14" ht="18" customHeight="1" x14ac:dyDescent="0.25">
      <c r="A2" s="24"/>
      <c r="B2" s="19"/>
      <c r="C2" s="19"/>
      <c r="D2" s="19"/>
      <c r="E2" s="19"/>
      <c r="F2" s="19"/>
      <c r="G2" s="19"/>
      <c r="H2" s="19"/>
      <c r="I2" s="19"/>
      <c r="J2" s="19"/>
      <c r="K2" s="19"/>
      <c r="L2" s="19"/>
    </row>
    <row r="3" spans="1:14" ht="18" customHeight="1" x14ac:dyDescent="0.25">
      <c r="A3" s="158" t="s">
        <v>831</v>
      </c>
      <c r="B3" s="19"/>
      <c r="C3" s="19"/>
      <c r="D3" s="19"/>
      <c r="E3" s="19"/>
      <c r="F3" s="19"/>
      <c r="G3" s="19"/>
      <c r="H3" s="19"/>
      <c r="I3" s="19"/>
      <c r="J3" s="19"/>
      <c r="K3" s="19"/>
      <c r="L3" s="19"/>
    </row>
    <row r="4" spans="1:14" ht="12.75" customHeight="1" thickBot="1" x14ac:dyDescent="0.3">
      <c r="A4" s="19"/>
      <c r="B4" s="19"/>
      <c r="C4" s="19"/>
      <c r="D4" s="19"/>
      <c r="E4" s="19"/>
      <c r="F4" s="19"/>
      <c r="G4" s="19"/>
      <c r="H4" s="19"/>
      <c r="I4" s="19"/>
      <c r="J4" s="19"/>
      <c r="K4" s="25"/>
      <c r="L4" s="19"/>
      <c r="M4" s="25" t="s">
        <v>580</v>
      </c>
    </row>
    <row r="5" spans="1:14" ht="16.5" customHeight="1" x14ac:dyDescent="0.25">
      <c r="A5" s="1359" t="s">
        <v>479</v>
      </c>
      <c r="B5" s="1350" t="s">
        <v>657</v>
      </c>
      <c r="C5" s="1339" t="s">
        <v>427</v>
      </c>
      <c r="D5" s="1340"/>
      <c r="E5" s="1353" t="s">
        <v>581</v>
      </c>
      <c r="F5" s="1354"/>
      <c r="G5" s="1354"/>
      <c r="H5" s="1354"/>
      <c r="I5" s="1354"/>
      <c r="J5" s="1354"/>
      <c r="K5" s="1354"/>
      <c r="L5" s="1355"/>
      <c r="M5" s="1339" t="s">
        <v>649</v>
      </c>
      <c r="N5" s="1340"/>
    </row>
    <row r="6" spans="1:14" ht="17.25" customHeight="1" x14ac:dyDescent="0.25">
      <c r="A6" s="1360"/>
      <c r="B6" s="1351"/>
      <c r="C6" s="1346" t="s">
        <v>582</v>
      </c>
      <c r="D6" s="1348" t="s">
        <v>583</v>
      </c>
      <c r="E6" s="1356" t="s">
        <v>582</v>
      </c>
      <c r="F6" s="1357"/>
      <c r="G6" s="1357"/>
      <c r="H6" s="1357"/>
      <c r="I6" s="1358"/>
      <c r="J6" s="1362" t="s">
        <v>583</v>
      </c>
      <c r="K6" s="1362"/>
      <c r="L6" s="1363"/>
      <c r="M6" s="1346" t="s">
        <v>582</v>
      </c>
      <c r="N6" s="1348" t="s">
        <v>583</v>
      </c>
    </row>
    <row r="7" spans="1:14" ht="27.75" customHeight="1" x14ac:dyDescent="0.25">
      <c r="A7" s="1360"/>
      <c r="B7" s="1352"/>
      <c r="C7" s="1347"/>
      <c r="D7" s="1349"/>
      <c r="E7" s="378" t="s">
        <v>584</v>
      </c>
      <c r="F7" s="379" t="s">
        <v>889</v>
      </c>
      <c r="G7" s="380" t="s">
        <v>890</v>
      </c>
      <c r="H7" s="379" t="s">
        <v>587</v>
      </c>
      <c r="I7" s="379" t="s">
        <v>520</v>
      </c>
      <c r="J7" s="379" t="s">
        <v>585</v>
      </c>
      <c r="K7" s="379" t="s">
        <v>482</v>
      </c>
      <c r="L7" s="381" t="s">
        <v>520</v>
      </c>
      <c r="M7" s="1347"/>
      <c r="N7" s="1349"/>
    </row>
    <row r="8" spans="1:14" s="21" customFormat="1" ht="13.5" customHeight="1" thickBot="1" x14ac:dyDescent="0.3">
      <c r="A8" s="1361"/>
      <c r="B8" s="373" t="s">
        <v>561</v>
      </c>
      <c r="C8" s="374" t="s">
        <v>562</v>
      </c>
      <c r="D8" s="373" t="s">
        <v>563</v>
      </c>
      <c r="E8" s="374" t="s">
        <v>564</v>
      </c>
      <c r="F8" s="375" t="s">
        <v>565</v>
      </c>
      <c r="G8" s="376" t="s">
        <v>566</v>
      </c>
      <c r="H8" s="376" t="s">
        <v>567</v>
      </c>
      <c r="I8" s="375" t="s">
        <v>568</v>
      </c>
      <c r="J8" s="375" t="s">
        <v>569</v>
      </c>
      <c r="K8" s="375" t="s">
        <v>570</v>
      </c>
      <c r="L8" s="377" t="s">
        <v>613</v>
      </c>
      <c r="M8" s="374" t="s">
        <v>650</v>
      </c>
      <c r="N8" s="373" t="s">
        <v>651</v>
      </c>
    </row>
    <row r="9" spans="1:14" ht="13.5" customHeight="1" thickBot="1" x14ac:dyDescent="0.3">
      <c r="A9" s="371">
        <v>1</v>
      </c>
      <c r="B9" s="754" t="s">
        <v>1195</v>
      </c>
      <c r="C9" s="204">
        <v>2417.4499999999998</v>
      </c>
      <c r="D9" s="205">
        <v>1419.7</v>
      </c>
      <c r="E9" s="206">
        <v>1146.56</v>
      </c>
      <c r="F9" s="207">
        <v>370.61</v>
      </c>
      <c r="G9" s="208">
        <v>336</v>
      </c>
      <c r="H9" s="208">
        <v>896</v>
      </c>
      <c r="I9" s="207">
        <f>+E9+F9+G9+H9</f>
        <v>2749.17</v>
      </c>
      <c r="J9" s="207">
        <v>1669.95</v>
      </c>
      <c r="K9" s="207">
        <v>1.62</v>
      </c>
      <c r="L9" s="209">
        <f>J9+K9</f>
        <v>1671.57</v>
      </c>
      <c r="M9" s="204">
        <f>I9-C9</f>
        <v>331.72000000000025</v>
      </c>
      <c r="N9" s="205">
        <f>L9-D9</f>
        <v>251.86999999999989</v>
      </c>
    </row>
    <row r="10" spans="1:14" ht="12.75" customHeight="1" thickBot="1" x14ac:dyDescent="0.3">
      <c r="A10" s="372"/>
      <c r="B10" s="369" t="s">
        <v>506</v>
      </c>
      <c r="C10" s="215">
        <f t="shared" ref="C10:N10" si="0">SUM(C9:C9)</f>
        <v>2417.4499999999998</v>
      </c>
      <c r="D10" s="216">
        <f t="shared" si="0"/>
        <v>1419.7</v>
      </c>
      <c r="E10" s="217">
        <f t="shared" si="0"/>
        <v>1146.56</v>
      </c>
      <c r="F10" s="218">
        <f t="shared" si="0"/>
        <v>370.61</v>
      </c>
      <c r="G10" s="218">
        <f t="shared" si="0"/>
        <v>336</v>
      </c>
      <c r="H10" s="218">
        <f t="shared" si="0"/>
        <v>896</v>
      </c>
      <c r="I10" s="218">
        <f t="shared" si="0"/>
        <v>2749.17</v>
      </c>
      <c r="J10" s="218">
        <f t="shared" si="0"/>
        <v>1669.95</v>
      </c>
      <c r="K10" s="218">
        <f t="shared" si="0"/>
        <v>1.62</v>
      </c>
      <c r="L10" s="218">
        <f t="shared" si="0"/>
        <v>1671.57</v>
      </c>
      <c r="M10" s="215">
        <f t="shared" si="0"/>
        <v>331.72000000000025</v>
      </c>
      <c r="N10" s="219">
        <f t="shared" si="0"/>
        <v>251.86999999999989</v>
      </c>
    </row>
    <row r="11" spans="1:14" s="753" customFormat="1" ht="12.75" customHeight="1" x14ac:dyDescent="0.25">
      <c r="A11" s="761" t="s">
        <v>1198</v>
      </c>
      <c r="B11" s="761"/>
      <c r="C11" s="761"/>
      <c r="D11" s="761"/>
      <c r="E11" s="761"/>
      <c r="F11" s="761"/>
      <c r="G11" s="761"/>
      <c r="H11" s="761"/>
      <c r="I11" s="761"/>
      <c r="J11" s="761"/>
      <c r="K11" s="761"/>
      <c r="L11" s="751"/>
      <c r="M11" s="752"/>
      <c r="N11" s="752"/>
    </row>
    <row r="12" spans="1:14" ht="13.5" customHeight="1" x14ac:dyDescent="0.25">
      <c r="A12" s="761" t="s">
        <v>1199</v>
      </c>
      <c r="B12" s="761"/>
      <c r="C12" s="761"/>
      <c r="D12" s="761"/>
      <c r="E12" s="761"/>
      <c r="F12" s="761"/>
      <c r="G12" s="761"/>
      <c r="H12" s="761"/>
      <c r="I12" s="761"/>
      <c r="J12" s="761"/>
      <c r="K12" s="761"/>
      <c r="L12" s="19"/>
    </row>
    <row r="13" spans="1:14" s="764" customFormat="1" ht="13.5" customHeight="1" x14ac:dyDescent="0.25">
      <c r="A13" s="767"/>
      <c r="B13" s="767"/>
      <c r="C13" s="767"/>
      <c r="D13" s="767"/>
      <c r="E13" s="767"/>
      <c r="F13" s="767"/>
      <c r="G13" s="767"/>
      <c r="H13" s="767"/>
      <c r="I13" s="767"/>
      <c r="J13" s="767"/>
      <c r="K13" s="767"/>
      <c r="L13" s="763"/>
    </row>
    <row r="14" spans="1:14" ht="13.5" customHeight="1" x14ac:dyDescent="0.25">
      <c r="A14" s="12" t="s">
        <v>640</v>
      </c>
      <c r="B14" s="19"/>
      <c r="C14" s="19"/>
      <c r="D14" s="19"/>
      <c r="E14" s="19"/>
      <c r="F14" s="19"/>
      <c r="G14" s="19"/>
      <c r="H14" s="19"/>
      <c r="I14" s="19"/>
      <c r="J14" s="19"/>
      <c r="K14" s="19"/>
      <c r="L14" s="19"/>
    </row>
    <row r="15" spans="1:14" ht="13.5" customHeight="1" x14ac:dyDescent="0.25">
      <c r="A15" s="12" t="s">
        <v>656</v>
      </c>
      <c r="B15" s="19"/>
      <c r="C15" s="19"/>
      <c r="D15" s="19"/>
      <c r="E15" s="19"/>
      <c r="F15" s="19"/>
      <c r="G15" s="19"/>
      <c r="H15" s="19"/>
      <c r="I15" s="19"/>
      <c r="J15" s="19"/>
      <c r="K15" s="19"/>
      <c r="L15" s="19"/>
    </row>
    <row r="16" spans="1:14" ht="13.5" customHeight="1" x14ac:dyDescent="0.25">
      <c r="A16" s="19" t="s">
        <v>892</v>
      </c>
      <c r="B16" s="19"/>
      <c r="C16" s="19"/>
      <c r="D16" s="19"/>
      <c r="E16" s="19"/>
      <c r="F16" s="19"/>
      <c r="G16" s="19"/>
      <c r="H16" s="19"/>
      <c r="I16" s="19"/>
      <c r="J16" s="19"/>
      <c r="K16" s="19"/>
      <c r="L16" s="19"/>
    </row>
    <row r="17" spans="1:14" ht="13.5" customHeight="1" x14ac:dyDescent="0.25">
      <c r="A17" s="19" t="s">
        <v>893</v>
      </c>
      <c r="B17" s="280"/>
      <c r="C17" s="280"/>
      <c r="D17" s="280"/>
      <c r="E17" s="280"/>
      <c r="F17" s="280"/>
      <c r="G17" s="280"/>
      <c r="H17" s="280"/>
      <c r="I17" s="280"/>
      <c r="J17" s="280"/>
      <c r="K17" s="280"/>
      <c r="L17" s="280"/>
    </row>
    <row r="18" spans="1:14" ht="13.5" customHeight="1" x14ac:dyDescent="0.25">
      <c r="A18" s="26"/>
      <c r="B18" s="22"/>
      <c r="C18" s="22"/>
      <c r="D18" s="22"/>
      <c r="E18" s="22"/>
      <c r="F18" s="22"/>
      <c r="G18" s="22"/>
      <c r="H18" s="22"/>
      <c r="I18" s="22"/>
      <c r="J18" s="22"/>
      <c r="K18" s="22"/>
      <c r="L18" s="22"/>
      <c r="N18" s="23"/>
    </row>
    <row r="19" spans="1:14" s="6" customFormat="1" ht="18" customHeight="1" x14ac:dyDescent="0.25">
      <c r="A19" s="158" t="s">
        <v>832</v>
      </c>
      <c r="B19" s="12"/>
      <c r="C19" s="12"/>
      <c r="D19" s="12"/>
      <c r="E19" s="12"/>
      <c r="F19" s="12"/>
      <c r="G19" s="12"/>
      <c r="H19" s="12"/>
      <c r="I19" s="12"/>
      <c r="J19" s="12"/>
      <c r="K19" s="12"/>
      <c r="L19" s="5"/>
    </row>
    <row r="20" spans="1:14" s="6" customFormat="1" ht="13.5" customHeight="1" thickBot="1" x14ac:dyDescent="0.3">
      <c r="A20" s="12"/>
      <c r="B20" s="12"/>
      <c r="C20" s="12"/>
      <c r="D20" s="12"/>
      <c r="E20" s="12"/>
      <c r="F20" s="12"/>
      <c r="G20" s="12"/>
      <c r="H20" s="12"/>
      <c r="I20" s="12"/>
      <c r="J20" s="12"/>
      <c r="L20" s="5"/>
      <c r="M20" s="25" t="s">
        <v>580</v>
      </c>
    </row>
    <row r="21" spans="1:14" s="6" customFormat="1" ht="19.5" customHeight="1" x14ac:dyDescent="0.25">
      <c r="A21" s="1359" t="s">
        <v>479</v>
      </c>
      <c r="B21" s="1336" t="s">
        <v>655</v>
      </c>
      <c r="C21" s="1339" t="s">
        <v>427</v>
      </c>
      <c r="D21" s="1340"/>
      <c r="E21" s="1341" t="s">
        <v>581</v>
      </c>
      <c r="F21" s="1325"/>
      <c r="G21" s="1325"/>
      <c r="H21" s="1325"/>
      <c r="I21" s="1325"/>
      <c r="J21" s="1325"/>
      <c r="K21" s="1325"/>
      <c r="L21" s="1342"/>
      <c r="M21" s="1339" t="s">
        <v>649</v>
      </c>
      <c r="N21" s="1340"/>
    </row>
    <row r="22" spans="1:14" s="6" customFormat="1" ht="19.5" customHeight="1" x14ac:dyDescent="0.25">
      <c r="A22" s="1360"/>
      <c r="B22" s="1337"/>
      <c r="C22" s="1346" t="s">
        <v>582</v>
      </c>
      <c r="D22" s="1348" t="s">
        <v>583</v>
      </c>
      <c r="E22" s="1343" t="s">
        <v>582</v>
      </c>
      <c r="F22" s="1344"/>
      <c r="G22" s="1344"/>
      <c r="H22" s="1344"/>
      <c r="I22" s="1344"/>
      <c r="J22" s="1345" t="s">
        <v>583</v>
      </c>
      <c r="K22" s="1345"/>
      <c r="L22" s="1345"/>
      <c r="M22" s="1346" t="s">
        <v>582</v>
      </c>
      <c r="N22" s="1348" t="s">
        <v>583</v>
      </c>
    </row>
    <row r="23" spans="1:14" s="6" customFormat="1" ht="31.5" customHeight="1" x14ac:dyDescent="0.25">
      <c r="A23" s="1360"/>
      <c r="B23" s="1338"/>
      <c r="C23" s="1347"/>
      <c r="D23" s="1349"/>
      <c r="E23" s="349" t="s">
        <v>584</v>
      </c>
      <c r="F23" s="379" t="s">
        <v>889</v>
      </c>
      <c r="G23" s="380" t="s">
        <v>890</v>
      </c>
      <c r="H23" s="379" t="s">
        <v>587</v>
      </c>
      <c r="I23" s="337" t="s">
        <v>520</v>
      </c>
      <c r="J23" s="337" t="s">
        <v>586</v>
      </c>
      <c r="K23" s="337" t="s">
        <v>482</v>
      </c>
      <c r="L23" s="384" t="s">
        <v>520</v>
      </c>
      <c r="M23" s="1347"/>
      <c r="N23" s="1349"/>
    </row>
    <row r="24" spans="1:14" s="7" customFormat="1" ht="13.5" customHeight="1" thickBot="1" x14ac:dyDescent="0.3">
      <c r="A24" s="1361"/>
      <c r="B24" s="382" t="s">
        <v>561</v>
      </c>
      <c r="C24" s="374" t="s">
        <v>562</v>
      </c>
      <c r="D24" s="373" t="s">
        <v>563</v>
      </c>
      <c r="E24" s="347" t="s">
        <v>564</v>
      </c>
      <c r="F24" s="348" t="s">
        <v>565</v>
      </c>
      <c r="G24" s="383" t="s">
        <v>566</v>
      </c>
      <c r="H24" s="383" t="s">
        <v>567</v>
      </c>
      <c r="I24" s="348" t="s">
        <v>568</v>
      </c>
      <c r="J24" s="348" t="s">
        <v>569</v>
      </c>
      <c r="K24" s="348" t="s">
        <v>570</v>
      </c>
      <c r="L24" s="191" t="s">
        <v>613</v>
      </c>
      <c r="M24" s="374" t="s">
        <v>650</v>
      </c>
      <c r="N24" s="373" t="s">
        <v>651</v>
      </c>
    </row>
    <row r="25" spans="1:14" s="6" customFormat="1" ht="13.5" customHeight="1" x14ac:dyDescent="0.25">
      <c r="A25" s="371">
        <v>1</v>
      </c>
      <c r="B25" s="754" t="s">
        <v>1196</v>
      </c>
      <c r="C25" s="204">
        <v>1782.79</v>
      </c>
      <c r="D25" s="205">
        <v>17.239999999999998</v>
      </c>
      <c r="E25" s="206">
        <v>1387.13</v>
      </c>
      <c r="F25" s="207"/>
      <c r="G25" s="208"/>
      <c r="H25" s="208"/>
      <c r="I25" s="207">
        <f>+E25+F25+G25+H25</f>
        <v>1387.13</v>
      </c>
      <c r="J25" s="207">
        <v>71.305999999999997</v>
      </c>
      <c r="K25" s="207">
        <v>4.806</v>
      </c>
      <c r="L25" s="209">
        <f>J25+K25</f>
        <v>76.111999999999995</v>
      </c>
      <c r="M25" s="204">
        <f>I25-C25</f>
        <v>-395.65999999999985</v>
      </c>
      <c r="N25" s="205">
        <f>L25-D25</f>
        <v>58.872</v>
      </c>
    </row>
    <row r="26" spans="1:14" s="6" customFormat="1" ht="13.5" customHeight="1" thickBot="1" x14ac:dyDescent="0.3">
      <c r="A26" s="370">
        <f>A25+1</f>
        <v>2</v>
      </c>
      <c r="B26" s="755" t="s">
        <v>1197</v>
      </c>
      <c r="C26" s="210">
        <v>2.77</v>
      </c>
      <c r="D26" s="211">
        <v>230.24</v>
      </c>
      <c r="E26" s="212">
        <v>19.920000000000002</v>
      </c>
      <c r="F26" s="213"/>
      <c r="G26" s="214"/>
      <c r="H26" s="214"/>
      <c r="I26" s="213">
        <f>+E26+F26+G26+H26</f>
        <v>19.920000000000002</v>
      </c>
      <c r="J26" s="213">
        <v>197.21</v>
      </c>
      <c r="K26" s="213">
        <v>99.26</v>
      </c>
      <c r="L26" s="209">
        <f>J26+K26</f>
        <v>296.47000000000003</v>
      </c>
      <c r="M26" s="204">
        <f>I26-C26</f>
        <v>17.150000000000002</v>
      </c>
      <c r="N26" s="205">
        <f>L26-D26</f>
        <v>66.230000000000018</v>
      </c>
    </row>
    <row r="27" spans="1:14" s="6" customFormat="1" ht="12.75" customHeight="1" thickBot="1" x14ac:dyDescent="0.3">
      <c r="A27" s="372"/>
      <c r="B27" s="369" t="s">
        <v>506</v>
      </c>
      <c r="C27" s="215">
        <f t="shared" ref="C27:N27" si="1">SUM(C25:C26)</f>
        <v>1785.56</v>
      </c>
      <c r="D27" s="216">
        <f t="shared" si="1"/>
        <v>247.48000000000002</v>
      </c>
      <c r="E27" s="217">
        <f t="shared" si="1"/>
        <v>1407.0500000000002</v>
      </c>
      <c r="F27" s="218">
        <f t="shared" si="1"/>
        <v>0</v>
      </c>
      <c r="G27" s="218">
        <f t="shared" si="1"/>
        <v>0</v>
      </c>
      <c r="H27" s="218">
        <f t="shared" si="1"/>
        <v>0</v>
      </c>
      <c r="I27" s="218">
        <f t="shared" si="1"/>
        <v>1407.0500000000002</v>
      </c>
      <c r="J27" s="218">
        <f t="shared" si="1"/>
        <v>268.51600000000002</v>
      </c>
      <c r="K27" s="218">
        <f t="shared" si="1"/>
        <v>104.066</v>
      </c>
      <c r="L27" s="218">
        <f t="shared" si="1"/>
        <v>372.58199999999999</v>
      </c>
      <c r="M27" s="215">
        <f t="shared" si="1"/>
        <v>-378.50999999999988</v>
      </c>
      <c r="N27" s="219">
        <f t="shared" si="1"/>
        <v>125.10200000000002</v>
      </c>
    </row>
    <row r="28" spans="1:14" s="760" customFormat="1" ht="12.75" customHeight="1" x14ac:dyDescent="0.25">
      <c r="A28" s="766" t="s">
        <v>1200</v>
      </c>
      <c r="B28" s="766"/>
      <c r="C28" s="762"/>
      <c r="D28" s="762"/>
      <c r="E28" s="751"/>
      <c r="F28" s="751"/>
      <c r="G28" s="751"/>
      <c r="H28" s="751"/>
      <c r="I28" s="751"/>
      <c r="J28" s="751"/>
      <c r="K28" s="751"/>
      <c r="L28" s="751"/>
      <c r="M28" s="752"/>
      <c r="N28" s="752"/>
    </row>
    <row r="29" spans="1:14" s="6" customFormat="1" x14ac:dyDescent="0.25">
      <c r="A29" s="12"/>
      <c r="B29" s="12"/>
      <c r="C29" s="12"/>
      <c r="D29" s="12"/>
      <c r="E29" s="12"/>
      <c r="F29" s="12"/>
      <c r="G29" s="12"/>
      <c r="H29" s="12"/>
      <c r="I29" s="12"/>
      <c r="J29" s="12"/>
      <c r="K29" s="12"/>
      <c r="L29" s="5"/>
    </row>
    <row r="30" spans="1:14" s="6" customFormat="1" x14ac:dyDescent="0.25">
      <c r="A30" s="12" t="s">
        <v>640</v>
      </c>
      <c r="B30" s="12"/>
      <c r="C30" s="12"/>
      <c r="D30" s="12"/>
      <c r="E30" s="12"/>
      <c r="F30" s="12"/>
      <c r="G30" s="12"/>
      <c r="H30" s="12"/>
      <c r="I30" s="12"/>
      <c r="J30" s="12"/>
      <c r="K30" s="12"/>
      <c r="L30" s="5"/>
    </row>
    <row r="31" spans="1:14" s="6" customFormat="1" x14ac:dyDescent="0.25">
      <c r="A31" s="12" t="s">
        <v>656</v>
      </c>
      <c r="B31" s="12"/>
      <c r="C31" s="12"/>
      <c r="D31" s="12"/>
      <c r="E31" s="12"/>
      <c r="F31" s="12"/>
      <c r="G31" s="12"/>
      <c r="H31" s="12"/>
      <c r="I31" s="12"/>
      <c r="J31" s="12"/>
      <c r="K31" s="12"/>
      <c r="L31" s="5"/>
    </row>
    <row r="32" spans="1:14" s="6" customFormat="1" x14ac:dyDescent="0.25">
      <c r="A32" s="19" t="s">
        <v>892</v>
      </c>
      <c r="B32" s="12"/>
      <c r="C32" s="12"/>
      <c r="D32" s="12"/>
      <c r="E32" s="12"/>
      <c r="F32" s="12"/>
      <c r="G32" s="12"/>
      <c r="H32" s="12"/>
      <c r="I32" s="12"/>
      <c r="J32" s="12"/>
      <c r="K32" s="12"/>
      <c r="L32" s="5"/>
    </row>
    <row r="33" spans="1:14" s="6" customFormat="1" x14ac:dyDescent="0.25">
      <c r="A33" s="19" t="s">
        <v>891</v>
      </c>
      <c r="B33" s="12"/>
      <c r="C33" s="12"/>
      <c r="D33" s="12"/>
      <c r="E33" s="12"/>
      <c r="F33" s="12"/>
      <c r="G33" s="12"/>
      <c r="H33" s="12"/>
      <c r="I33" s="12"/>
      <c r="J33" s="12"/>
      <c r="K33" s="12"/>
      <c r="L33" s="5"/>
    </row>
    <row r="34" spans="1:14" s="6" customFormat="1" x14ac:dyDescent="0.25">
      <c r="A34" s="12"/>
      <c r="B34" s="12"/>
      <c r="C34" s="12"/>
      <c r="D34" s="12"/>
      <c r="E34" s="12"/>
      <c r="F34" s="12"/>
      <c r="G34" s="12"/>
      <c r="H34" s="12"/>
      <c r="I34" s="12"/>
      <c r="J34" s="12"/>
      <c r="K34" s="12"/>
      <c r="L34" s="5"/>
    </row>
    <row r="35" spans="1:14" s="6" customFormat="1" x14ac:dyDescent="0.25">
      <c r="A35" s="75" t="s">
        <v>693</v>
      </c>
      <c r="B35" s="17"/>
      <c r="C35" s="17"/>
      <c r="D35" s="17"/>
      <c r="E35" s="17"/>
      <c r="F35" s="17"/>
      <c r="G35" s="17"/>
      <c r="H35" s="17"/>
      <c r="I35" s="17"/>
      <c r="J35" s="17"/>
      <c r="K35" s="17"/>
      <c r="L35" s="9"/>
      <c r="N35" s="10"/>
    </row>
    <row r="36" spans="1:14" s="6" customFormat="1" ht="27" customHeight="1" x14ac:dyDescent="0.25">
      <c r="A36" s="1335" t="s">
        <v>839</v>
      </c>
      <c r="B36" s="1335"/>
      <c r="C36" s="1335"/>
      <c r="D36" s="1335"/>
      <c r="E36" s="1335"/>
      <c r="F36" s="1335"/>
      <c r="G36" s="1335"/>
      <c r="H36" s="1335"/>
      <c r="I36" s="1335"/>
      <c r="J36" s="1335"/>
      <c r="K36" s="1335"/>
      <c r="L36" s="1335"/>
      <c r="M36" s="1335"/>
      <c r="N36" s="10"/>
    </row>
    <row r="37" spans="1:14" s="6" customFormat="1" ht="27.75" customHeight="1" x14ac:dyDescent="0.25">
      <c r="A37" s="1335" t="s">
        <v>840</v>
      </c>
      <c r="B37" s="1335"/>
      <c r="C37" s="1335"/>
      <c r="D37" s="1335"/>
      <c r="E37" s="1335"/>
      <c r="F37" s="1335"/>
      <c r="G37" s="1335"/>
      <c r="H37" s="1335"/>
      <c r="I37" s="1335"/>
      <c r="J37" s="1335"/>
      <c r="K37" s="1335"/>
      <c r="L37" s="1335"/>
      <c r="M37" s="1335"/>
      <c r="N37" s="10"/>
    </row>
  </sheetData>
  <sheetProtection insertRows="0" deleteRows="0"/>
  <customSheetViews>
    <customSheetView guid="{2AF6EA2A-E5C5-45EB-B6C4-875AD1E4E056}" fitToPage="1">
      <selection activeCell="A2" sqref="A2"/>
      <pageMargins left="0.19685039370078741" right="0.19685039370078741" top="0.98425196850393704" bottom="0.98425196850393704" header="0.51181102362204722" footer="0.51181102362204722"/>
      <printOptions horizontalCentered="1"/>
      <pageSetup paperSize="9" scale="76" orientation="landscape" cellComments="asDisplayed" horizontalDpi="300" verticalDpi="300" r:id="rId1"/>
      <headerFooter alignWithMargins="0"/>
    </customSheetView>
  </customSheetViews>
  <mergeCells count="24">
    <mergeCell ref="A5:A8"/>
    <mergeCell ref="A21:A24"/>
    <mergeCell ref="J6:L6"/>
    <mergeCell ref="C6:C7"/>
    <mergeCell ref="C5:D5"/>
    <mergeCell ref="D6:D7"/>
    <mergeCell ref="N6:N7"/>
    <mergeCell ref="B5:B7"/>
    <mergeCell ref="E5:L5"/>
    <mergeCell ref="E6:I6"/>
    <mergeCell ref="M5:N5"/>
    <mergeCell ref="M6:M7"/>
    <mergeCell ref="A37:M37"/>
    <mergeCell ref="B21:B23"/>
    <mergeCell ref="C21:D21"/>
    <mergeCell ref="E21:L21"/>
    <mergeCell ref="M21:N21"/>
    <mergeCell ref="E22:I22"/>
    <mergeCell ref="J22:L22"/>
    <mergeCell ref="A36:M36"/>
    <mergeCell ref="M22:M23"/>
    <mergeCell ref="N22:N23"/>
    <mergeCell ref="C22:C23"/>
    <mergeCell ref="D22:D23"/>
  </mergeCells>
  <printOptions horizontalCentered="1"/>
  <pageMargins left="0.19685039370078741" right="0.19685039370078741" top="0.98425196850393704" bottom="0.98425196850393704" header="0.51181102362204722" footer="0.51181102362204722"/>
  <pageSetup paperSize="9" scale="79" orientation="landscape" cellComments="asDisplayed" horizontalDpi="300" verticalDpi="300" r:id="rId2"/>
  <headerFooter alignWithMargins="0"/>
  <ignoredErrors>
    <ignoredError sqref="I9 L9:N9"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A41" sqref="A41"/>
    </sheetView>
  </sheetViews>
  <sheetFormatPr defaultRowHeight="12.75" x14ac:dyDescent="0.25"/>
  <cols>
    <col min="1" max="1" width="3.5703125" style="18" customWidth="1"/>
    <col min="2" max="2" width="6.28515625" style="18" customWidth="1"/>
    <col min="3" max="3" width="10.5703125" style="90" customWidth="1"/>
    <col min="4" max="5" width="12.28515625" style="90" customWidth="1"/>
    <col min="6" max="6" width="6.140625" style="90" customWidth="1"/>
    <col min="7" max="7" width="8.42578125" style="90" customWidth="1"/>
    <col min="8" max="11" width="12.28515625" style="90" customWidth="1"/>
    <col min="12" max="16384" width="9.140625" style="18"/>
  </cols>
  <sheetData>
    <row r="1" spans="1:13" ht="15.75" x14ac:dyDescent="0.25">
      <c r="A1" s="11" t="s">
        <v>1168</v>
      </c>
      <c r="B1" s="12"/>
      <c r="C1" s="89"/>
      <c r="D1" s="89"/>
      <c r="E1" s="89"/>
      <c r="F1" s="89"/>
      <c r="G1" s="89"/>
      <c r="H1" s="89"/>
      <c r="I1" s="89"/>
      <c r="J1" s="89"/>
      <c r="K1" s="89"/>
      <c r="L1" s="12"/>
      <c r="M1" s="12"/>
    </row>
    <row r="2" spans="1:13" ht="13.5" thickBot="1" x14ac:dyDescent="0.3">
      <c r="A2" s="12"/>
      <c r="B2" s="12"/>
      <c r="C2" s="89"/>
      <c r="D2" s="89"/>
      <c r="E2" s="89"/>
      <c r="F2" s="89"/>
      <c r="G2" s="89"/>
      <c r="H2" s="89"/>
      <c r="I2" s="89"/>
      <c r="J2" s="89"/>
      <c r="K2" s="89"/>
      <c r="L2" s="165" t="s">
        <v>500</v>
      </c>
      <c r="M2" s="12"/>
    </row>
    <row r="3" spans="1:13" ht="15" customHeight="1" x14ac:dyDescent="0.25">
      <c r="A3" s="1367" t="s">
        <v>479</v>
      </c>
      <c r="B3" s="1364" t="s">
        <v>484</v>
      </c>
      <c r="C3" s="1364"/>
      <c r="D3" s="1364"/>
      <c r="E3" s="1364"/>
      <c r="F3" s="1364"/>
      <c r="G3" s="1364"/>
      <c r="H3" s="350" t="s">
        <v>670</v>
      </c>
      <c r="I3" s="1369" t="s">
        <v>486</v>
      </c>
      <c r="J3" s="1369"/>
      <c r="K3" s="318" t="s">
        <v>487</v>
      </c>
      <c r="L3" s="320" t="s">
        <v>485</v>
      </c>
      <c r="M3" s="12"/>
    </row>
    <row r="4" spans="1:13" ht="26.25" customHeight="1" x14ac:dyDescent="0.25">
      <c r="A4" s="1368"/>
      <c r="B4" s="1365"/>
      <c r="C4" s="1365"/>
      <c r="D4" s="1365"/>
      <c r="E4" s="1365"/>
      <c r="F4" s="1365"/>
      <c r="G4" s="1365"/>
      <c r="H4" s="351" t="s">
        <v>488</v>
      </c>
      <c r="I4" s="192" t="s">
        <v>671</v>
      </c>
      <c r="J4" s="193" t="s">
        <v>933</v>
      </c>
      <c r="K4" s="319" t="s">
        <v>489</v>
      </c>
      <c r="L4" s="321" t="s">
        <v>672</v>
      </c>
      <c r="M4" s="12"/>
    </row>
    <row r="5" spans="1:13" ht="15.75" customHeight="1" x14ac:dyDescent="0.25">
      <c r="A5" s="670"/>
      <c r="B5" s="1366"/>
      <c r="C5" s="1366"/>
      <c r="D5" s="1366"/>
      <c r="E5" s="1366"/>
      <c r="F5" s="1366"/>
      <c r="G5" s="1366"/>
      <c r="H5" s="352" t="s">
        <v>561</v>
      </c>
      <c r="I5" s="194" t="s">
        <v>562</v>
      </c>
      <c r="J5" s="194" t="s">
        <v>563</v>
      </c>
      <c r="K5" s="194" t="s">
        <v>564</v>
      </c>
      <c r="L5" s="195" t="s">
        <v>673</v>
      </c>
      <c r="M5" s="12"/>
    </row>
    <row r="6" spans="1:13" x14ac:dyDescent="0.25">
      <c r="A6" s="671">
        <v>1</v>
      </c>
      <c r="B6" s="353" t="s">
        <v>674</v>
      </c>
      <c r="C6" s="196"/>
      <c r="D6" s="196"/>
      <c r="E6" s="196"/>
      <c r="F6" s="196"/>
      <c r="G6" s="356"/>
      <c r="H6" s="220">
        <f>SUM(H7:H11)+H14+H15</f>
        <v>32838.83</v>
      </c>
      <c r="I6" s="221">
        <f>SUM(I7:I11)+I14+I15</f>
        <v>19040.41</v>
      </c>
      <c r="J6" s="221">
        <f>SUM(J7:J11)+J14+J15</f>
        <v>1223.8900000000001</v>
      </c>
      <c r="K6" s="221">
        <f>SUM(K7:K11)+K14+K15</f>
        <v>3563.26</v>
      </c>
      <c r="L6" s="222">
        <f>SUM(L7:L11)+L14+L15</f>
        <v>48315.979999999996</v>
      </c>
      <c r="M6" s="12"/>
    </row>
    <row r="7" spans="1:13" x14ac:dyDescent="0.25">
      <c r="A7" s="672">
        <f t="shared" ref="A7:A15" si="0">A6+1</f>
        <v>2</v>
      </c>
      <c r="B7" s="360" t="s">
        <v>481</v>
      </c>
      <c r="C7" s="197" t="s">
        <v>490</v>
      </c>
      <c r="D7" s="198"/>
      <c r="E7" s="198"/>
      <c r="F7" s="198"/>
      <c r="G7" s="357"/>
      <c r="H7" s="298">
        <f>'11.a'!C3</f>
        <v>3000</v>
      </c>
      <c r="I7" s="299">
        <f>'11.a'!C8</f>
        <v>0</v>
      </c>
      <c r="J7" s="299">
        <f>'11.a'!C4</f>
        <v>0</v>
      </c>
      <c r="K7" s="299">
        <f>'11.a'!C14</f>
        <v>0</v>
      </c>
      <c r="L7" s="223">
        <f>H7+I7-K7</f>
        <v>3000</v>
      </c>
      <c r="M7" s="12"/>
    </row>
    <row r="8" spans="1:13" x14ac:dyDescent="0.25">
      <c r="A8" s="673">
        <f t="shared" si="0"/>
        <v>3</v>
      </c>
      <c r="B8" s="354"/>
      <c r="C8" s="199" t="s">
        <v>491</v>
      </c>
      <c r="D8" s="200"/>
      <c r="E8" s="200"/>
      <c r="F8" s="200"/>
      <c r="G8" s="358"/>
      <c r="H8" s="300">
        <f>'11.b'!C3</f>
        <v>16469.05</v>
      </c>
      <c r="I8" s="301">
        <f>'11.b'!C14</f>
        <v>3050.8</v>
      </c>
      <c r="J8" s="308">
        <f>'11.b'!C5</f>
        <v>1223.8900000000001</v>
      </c>
      <c r="K8" s="301">
        <f>'11.b'!C25</f>
        <v>1076.97</v>
      </c>
      <c r="L8" s="224">
        <f t="shared" ref="L8:L15" si="1">H8+I8-K8</f>
        <v>18442.879999999997</v>
      </c>
      <c r="M8" s="12"/>
    </row>
    <row r="9" spans="1:13" x14ac:dyDescent="0.25">
      <c r="A9" s="673">
        <f t="shared" si="0"/>
        <v>4</v>
      </c>
      <c r="B9" s="354"/>
      <c r="C9" s="199" t="s">
        <v>492</v>
      </c>
      <c r="D9" s="200"/>
      <c r="E9" s="200"/>
      <c r="F9" s="200"/>
      <c r="G9" s="358"/>
      <c r="H9" s="300">
        <f>'11.c'!C3</f>
        <v>1587.32</v>
      </c>
      <c r="I9" s="301">
        <f>'11.c'!C7</f>
        <v>2767.3199999999997</v>
      </c>
      <c r="J9" s="309">
        <v>0</v>
      </c>
      <c r="K9" s="301">
        <f>'11.c'!C8</f>
        <v>1690.87</v>
      </c>
      <c r="L9" s="224">
        <f t="shared" si="1"/>
        <v>2663.7699999999995</v>
      </c>
      <c r="M9" s="12"/>
    </row>
    <row r="10" spans="1:13" x14ac:dyDescent="0.25">
      <c r="A10" s="673">
        <f t="shared" si="0"/>
        <v>5</v>
      </c>
      <c r="B10" s="354"/>
      <c r="C10" s="199" t="s">
        <v>493</v>
      </c>
      <c r="D10" s="200"/>
      <c r="E10" s="200"/>
      <c r="F10" s="200"/>
      <c r="G10" s="358"/>
      <c r="H10" s="300">
        <f>'11.d'!C3</f>
        <v>0</v>
      </c>
      <c r="I10" s="301">
        <f>'11.d'!C9</f>
        <v>0</v>
      </c>
      <c r="J10" s="299">
        <f>'11.d'!C4</f>
        <v>0</v>
      </c>
      <c r="K10" s="301">
        <f>'11.d'!C15</f>
        <v>0</v>
      </c>
      <c r="L10" s="224">
        <f t="shared" si="1"/>
        <v>0</v>
      </c>
    </row>
    <row r="11" spans="1:13" x14ac:dyDescent="0.25">
      <c r="A11" s="673">
        <f t="shared" si="0"/>
        <v>6</v>
      </c>
      <c r="B11" s="354"/>
      <c r="C11" s="199" t="s">
        <v>494</v>
      </c>
      <c r="D11" s="200"/>
      <c r="E11" s="200"/>
      <c r="F11" s="200"/>
      <c r="G11" s="358"/>
      <c r="H11" s="300">
        <f>'11.e'!F8</f>
        <v>12.8</v>
      </c>
      <c r="I11" s="301">
        <f>'11.e'!F13</f>
        <v>1648.27</v>
      </c>
      <c r="J11" s="309">
        <v>0</v>
      </c>
      <c r="K11" s="301">
        <f>'11.e'!F18</f>
        <v>12.8</v>
      </c>
      <c r="L11" s="224">
        <f t="shared" si="1"/>
        <v>1648.27</v>
      </c>
    </row>
    <row r="12" spans="1:13" x14ac:dyDescent="0.25">
      <c r="A12" s="673" t="s">
        <v>675</v>
      </c>
      <c r="B12" s="354"/>
      <c r="C12" s="199" t="s">
        <v>497</v>
      </c>
      <c r="D12" s="200" t="s">
        <v>498</v>
      </c>
      <c r="E12" s="200"/>
      <c r="F12" s="200"/>
      <c r="G12" s="358"/>
      <c r="H12" s="300">
        <f>'11.e'!F6</f>
        <v>0</v>
      </c>
      <c r="I12" s="301">
        <f>'11.e'!F11</f>
        <v>0</v>
      </c>
      <c r="J12" s="309">
        <v>0</v>
      </c>
      <c r="K12" s="301">
        <f>'11.e'!F16</f>
        <v>0</v>
      </c>
      <c r="L12" s="224">
        <f t="shared" si="1"/>
        <v>0</v>
      </c>
    </row>
    <row r="13" spans="1:13" x14ac:dyDescent="0.25">
      <c r="A13" s="673" t="s">
        <v>676</v>
      </c>
      <c r="B13" s="354"/>
      <c r="C13" s="199"/>
      <c r="D13" s="200" t="s">
        <v>499</v>
      </c>
      <c r="E13" s="200"/>
      <c r="F13" s="200"/>
      <c r="G13" s="358"/>
      <c r="H13" s="300">
        <f>'11.e'!F7</f>
        <v>12.8</v>
      </c>
      <c r="I13" s="301">
        <f>'11.e'!F12</f>
        <v>56.08</v>
      </c>
      <c r="J13" s="309">
        <v>0</v>
      </c>
      <c r="K13" s="301">
        <f>'11.e'!F17</f>
        <v>12.8</v>
      </c>
      <c r="L13" s="224">
        <f t="shared" si="1"/>
        <v>56.08</v>
      </c>
    </row>
    <row r="14" spans="1:13" x14ac:dyDescent="0.25">
      <c r="A14" s="673">
        <f>A11+1</f>
        <v>7</v>
      </c>
      <c r="B14" s="354"/>
      <c r="C14" s="199" t="s">
        <v>495</v>
      </c>
      <c r="D14" s="200"/>
      <c r="E14" s="200"/>
      <c r="F14" s="200"/>
      <c r="G14" s="358"/>
      <c r="H14" s="300">
        <f>'11.f'!C3</f>
        <v>374.12</v>
      </c>
      <c r="I14" s="301">
        <f>'11.f'!C4</f>
        <v>530.63</v>
      </c>
      <c r="J14" s="309">
        <v>0</v>
      </c>
      <c r="K14" s="301">
        <f>'11.f'!C9</f>
        <v>469.66</v>
      </c>
      <c r="L14" s="224">
        <f t="shared" si="1"/>
        <v>435.09</v>
      </c>
    </row>
    <row r="15" spans="1:13" ht="13.5" thickBot="1" x14ac:dyDescent="0.3">
      <c r="A15" s="674">
        <f t="shared" si="0"/>
        <v>8</v>
      </c>
      <c r="B15" s="355"/>
      <c r="C15" s="201" t="s">
        <v>496</v>
      </c>
      <c r="D15" s="202"/>
      <c r="E15" s="202"/>
      <c r="F15" s="202"/>
      <c r="G15" s="359"/>
      <c r="H15" s="302">
        <f>'11.g'!C3</f>
        <v>11395.54</v>
      </c>
      <c r="I15" s="303">
        <f>'11.g'!C10</f>
        <v>11043.39</v>
      </c>
      <c r="J15" s="303">
        <f>'11.g'!C5</f>
        <v>0</v>
      </c>
      <c r="K15" s="303">
        <f>'11.g'!C16</f>
        <v>312.95999999999998</v>
      </c>
      <c r="L15" s="225">
        <f t="shared" si="1"/>
        <v>22125.97</v>
      </c>
    </row>
    <row r="17" spans="1:12" x14ac:dyDescent="0.25">
      <c r="A17" s="18" t="s">
        <v>640</v>
      </c>
    </row>
    <row r="18" spans="1:12" x14ac:dyDescent="0.25">
      <c r="A18" s="18" t="s">
        <v>932</v>
      </c>
    </row>
    <row r="19" spans="1:12" x14ac:dyDescent="0.25">
      <c r="A19" s="306" t="s">
        <v>894</v>
      </c>
      <c r="B19" s="297"/>
      <c r="C19" s="304"/>
      <c r="D19" s="304"/>
      <c r="E19" s="304"/>
      <c r="F19" s="305"/>
      <c r="G19" s="304"/>
      <c r="H19" s="304"/>
      <c r="I19" s="203"/>
      <c r="J19" s="203"/>
    </row>
    <row r="20" spans="1:12" x14ac:dyDescent="0.25">
      <c r="A20" s="28"/>
      <c r="B20" s="203"/>
      <c r="C20" s="203"/>
      <c r="D20" s="203"/>
      <c r="E20" s="203"/>
      <c r="F20" s="203"/>
      <c r="G20" s="203"/>
      <c r="H20" s="203"/>
      <c r="I20" s="203"/>
      <c r="J20" s="203"/>
    </row>
    <row r="21" spans="1:12" x14ac:dyDescent="0.25">
      <c r="A21" s="18" t="s">
        <v>692</v>
      </c>
      <c r="B21" s="28"/>
      <c r="C21" s="28"/>
      <c r="D21" s="203"/>
      <c r="E21" s="203"/>
      <c r="F21" s="28"/>
      <c r="G21" s="203"/>
      <c r="H21" s="203"/>
      <c r="I21" s="203"/>
      <c r="J21" s="203"/>
    </row>
    <row r="22" spans="1:12" x14ac:dyDescent="0.25">
      <c r="A22" s="18" t="s">
        <v>841</v>
      </c>
      <c r="B22" s="28"/>
      <c r="C22" s="28"/>
      <c r="D22" s="203"/>
      <c r="E22" s="203"/>
      <c r="F22" s="28"/>
      <c r="G22" s="203"/>
      <c r="H22" s="203"/>
      <c r="I22" s="203"/>
      <c r="J22" s="203"/>
    </row>
    <row r="23" spans="1:12" x14ac:dyDescent="0.25">
      <c r="A23" s="18" t="s">
        <v>842</v>
      </c>
      <c r="B23" s="28"/>
      <c r="C23" s="203"/>
      <c r="D23" s="203"/>
      <c r="E23" s="203"/>
      <c r="F23" s="203"/>
      <c r="G23" s="203"/>
      <c r="H23" s="203"/>
      <c r="I23" s="203"/>
      <c r="J23" s="203"/>
    </row>
    <row r="26" spans="1:12" x14ac:dyDescent="0.25">
      <c r="A26" s="156"/>
      <c r="B26" s="156"/>
      <c r="C26" s="167"/>
      <c r="D26" s="167"/>
      <c r="E26" s="167"/>
      <c r="F26" s="167"/>
      <c r="G26" s="167"/>
      <c r="H26" s="167"/>
      <c r="I26" s="167"/>
      <c r="J26" s="167"/>
      <c r="K26" s="167"/>
      <c r="L26" s="156"/>
    </row>
    <row r="27" spans="1:12" x14ac:dyDescent="0.25">
      <c r="A27" s="156"/>
      <c r="B27" s="156"/>
      <c r="C27" s="167"/>
      <c r="D27" s="167"/>
      <c r="E27" s="167"/>
      <c r="F27" s="167"/>
      <c r="G27" s="167"/>
      <c r="H27" s="167"/>
      <c r="I27" s="167"/>
      <c r="J27" s="167"/>
      <c r="K27" s="167"/>
      <c r="L27" s="156"/>
    </row>
    <row r="28" spans="1:12" x14ac:dyDescent="0.25">
      <c r="A28" s="156"/>
      <c r="B28" s="156"/>
      <c r="C28" s="167"/>
      <c r="D28" s="167"/>
      <c r="E28" s="167"/>
      <c r="F28" s="167"/>
      <c r="G28" s="167"/>
      <c r="H28" s="167"/>
      <c r="I28" s="167"/>
      <c r="J28" s="167"/>
      <c r="K28" s="167"/>
      <c r="L28" s="156"/>
    </row>
    <row r="29" spans="1:12" x14ac:dyDescent="0.25">
      <c r="A29" s="156"/>
      <c r="B29" s="156"/>
      <c r="C29" s="167"/>
      <c r="D29" s="167"/>
      <c r="E29" s="167"/>
      <c r="F29" s="167"/>
      <c r="G29" s="167"/>
      <c r="H29" s="167"/>
      <c r="I29" s="167"/>
      <c r="J29" s="167"/>
      <c r="K29" s="167"/>
      <c r="L29" s="156"/>
    </row>
    <row r="30" spans="1:12" x14ac:dyDescent="0.25">
      <c r="A30" s="156"/>
      <c r="B30" s="156"/>
      <c r="C30" s="167"/>
      <c r="D30" s="167"/>
      <c r="E30" s="167"/>
      <c r="F30" s="167"/>
      <c r="G30" s="167"/>
      <c r="H30" s="167"/>
      <c r="I30" s="167"/>
      <c r="J30" s="167"/>
      <c r="K30" s="167"/>
      <c r="L30" s="156"/>
    </row>
    <row r="31" spans="1:12" x14ac:dyDescent="0.25">
      <c r="A31" s="156"/>
      <c r="B31" s="156"/>
      <c r="C31" s="167"/>
      <c r="D31" s="167"/>
      <c r="E31" s="167"/>
      <c r="F31" s="167"/>
      <c r="G31" s="167"/>
      <c r="H31" s="167"/>
      <c r="I31" s="167"/>
      <c r="J31" s="167"/>
      <c r="K31" s="167"/>
      <c r="L31" s="156"/>
    </row>
    <row r="32" spans="1:12" x14ac:dyDescent="0.25">
      <c r="A32" s="156"/>
      <c r="B32" s="156"/>
      <c r="C32" s="167"/>
      <c r="D32" s="167"/>
      <c r="E32" s="167"/>
      <c r="F32" s="167"/>
      <c r="G32" s="167"/>
      <c r="H32" s="167"/>
      <c r="I32" s="167"/>
      <c r="J32" s="167"/>
      <c r="K32" s="167"/>
      <c r="L32" s="156"/>
    </row>
    <row r="33" spans="1:12" x14ac:dyDescent="0.25">
      <c r="A33" s="156"/>
      <c r="B33" s="156"/>
      <c r="C33" s="167"/>
      <c r="D33" s="167"/>
      <c r="E33" s="167"/>
      <c r="F33" s="167"/>
      <c r="G33" s="167"/>
      <c r="H33" s="167"/>
      <c r="I33" s="167"/>
      <c r="J33" s="167"/>
      <c r="K33" s="167"/>
      <c r="L33" s="156"/>
    </row>
    <row r="34" spans="1:12" x14ac:dyDescent="0.25">
      <c r="A34" s="156"/>
      <c r="B34" s="156"/>
      <c r="C34" s="167"/>
      <c r="D34" s="167"/>
      <c r="E34" s="167"/>
      <c r="F34" s="167"/>
      <c r="G34" s="167"/>
      <c r="H34" s="167"/>
      <c r="I34" s="167"/>
      <c r="J34" s="167"/>
      <c r="K34" s="167"/>
      <c r="L34" s="156"/>
    </row>
    <row r="35" spans="1:12" x14ac:dyDescent="0.25">
      <c r="A35" s="156"/>
      <c r="B35" s="156"/>
      <c r="C35" s="167"/>
      <c r="D35" s="167"/>
      <c r="E35" s="167"/>
      <c r="F35" s="167"/>
      <c r="G35" s="167"/>
      <c r="H35" s="167"/>
      <c r="I35" s="167"/>
      <c r="J35" s="167"/>
      <c r="K35" s="167"/>
      <c r="L35" s="156"/>
    </row>
    <row r="36" spans="1:12" x14ac:dyDescent="0.25">
      <c r="A36" s="156"/>
      <c r="B36" s="156"/>
      <c r="C36" s="167"/>
      <c r="D36" s="167"/>
      <c r="E36" s="167"/>
      <c r="F36" s="167"/>
      <c r="G36" s="167"/>
      <c r="H36" s="167"/>
      <c r="I36" s="167"/>
      <c r="J36" s="167"/>
      <c r="K36" s="167"/>
      <c r="L36" s="156"/>
    </row>
    <row r="37" spans="1:12" x14ac:dyDescent="0.25">
      <c r="A37" s="156"/>
      <c r="B37" s="156"/>
      <c r="C37" s="167"/>
      <c r="D37" s="167"/>
      <c r="E37" s="167"/>
      <c r="F37" s="167"/>
      <c r="G37" s="167"/>
      <c r="H37" s="167"/>
      <c r="I37" s="167"/>
      <c r="J37" s="167"/>
      <c r="K37" s="167"/>
      <c r="L37" s="156"/>
    </row>
  </sheetData>
  <customSheetViews>
    <customSheetView guid="{2AF6EA2A-E5C5-45EB-B6C4-875AD1E4E056}" fitToPage="1">
      <selection activeCell="A2" sqref="A2"/>
      <pageMargins left="0.23622047244094491" right="0.23622047244094491" top="0.86614173228346458"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3">
    <mergeCell ref="B3:G5"/>
    <mergeCell ref="A3:A4"/>
    <mergeCell ref="I3:J3"/>
  </mergeCells>
  <printOptions horizontalCentered="1"/>
  <pageMargins left="0.23622047244094491" right="0.23622047244094491" top="0.86614173228346458" bottom="0.98425196850393704" header="0.51181102362204722" footer="0.51181102362204722"/>
  <pageSetup paperSize="9" scale="84" orientation="portrait" cellComments="asDisplayed" horizontalDpi="300" verticalDpi="300"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Normal="100" workbookViewId="0">
      <selection activeCell="A41" sqref="A41"/>
    </sheetView>
  </sheetViews>
  <sheetFormatPr defaultRowHeight="12.75" x14ac:dyDescent="0.25"/>
  <cols>
    <col min="1" max="1" width="14.42578125" style="18" customWidth="1"/>
    <col min="2" max="2" width="30.140625" style="18" customWidth="1"/>
    <col min="3" max="3" width="16.140625" style="90" customWidth="1"/>
    <col min="4" max="16384" width="9.140625" style="18"/>
  </cols>
  <sheetData>
    <row r="1" spans="1:5" ht="15.75" x14ac:dyDescent="0.25">
      <c r="A1" s="76" t="s">
        <v>1169</v>
      </c>
      <c r="B1" s="12"/>
      <c r="D1" s="12"/>
    </row>
    <row r="2" spans="1:5" ht="13.5" thickBot="1" x14ac:dyDescent="0.3">
      <c r="A2" s="12"/>
      <c r="B2" s="12"/>
      <c r="C2" s="91" t="s">
        <v>500</v>
      </c>
      <c r="D2" s="12"/>
    </row>
    <row r="3" spans="1:5" ht="13.5" thickBot="1" x14ac:dyDescent="0.3">
      <c r="A3" s="1371" t="s">
        <v>521</v>
      </c>
      <c r="B3" s="1372"/>
      <c r="C3" s="788">
        <v>3000</v>
      </c>
    </row>
    <row r="4" spans="1:5" x14ac:dyDescent="0.25">
      <c r="A4" s="1225" t="s">
        <v>523</v>
      </c>
      <c r="B4" s="94" t="s">
        <v>524</v>
      </c>
      <c r="C4" s="782"/>
    </row>
    <row r="5" spans="1:5" x14ac:dyDescent="0.25">
      <c r="A5" s="1370"/>
      <c r="B5" s="34" t="s">
        <v>525</v>
      </c>
      <c r="C5" s="779"/>
    </row>
    <row r="6" spans="1:5" x14ac:dyDescent="0.25">
      <c r="A6" s="1370"/>
      <c r="B6" s="34" t="s">
        <v>526</v>
      </c>
      <c r="C6" s="779"/>
    </row>
    <row r="7" spans="1:5" ht="13.5" thickBot="1" x14ac:dyDescent="0.3">
      <c r="A7" s="1370"/>
      <c r="B7" s="34" t="s">
        <v>527</v>
      </c>
      <c r="C7" s="779"/>
    </row>
    <row r="8" spans="1:5" ht="13.5" thickBot="1" x14ac:dyDescent="0.3">
      <c r="A8" s="1226"/>
      <c r="B8" s="364" t="s">
        <v>505</v>
      </c>
      <c r="C8" s="783">
        <f>SUM(C4:C7)</f>
        <v>0</v>
      </c>
    </row>
    <row r="9" spans="1:5" x14ac:dyDescent="0.25">
      <c r="A9" s="1225" t="s">
        <v>528</v>
      </c>
      <c r="B9" s="94" t="s">
        <v>529</v>
      </c>
      <c r="C9" s="782"/>
    </row>
    <row r="10" spans="1:5" x14ac:dyDescent="0.25">
      <c r="A10" s="1370"/>
      <c r="B10" s="34" t="s">
        <v>530</v>
      </c>
      <c r="C10" s="779"/>
    </row>
    <row r="11" spans="1:5" x14ac:dyDescent="0.25">
      <c r="A11" s="1370"/>
      <c r="B11" s="34" t="s">
        <v>531</v>
      </c>
      <c r="C11" s="779"/>
    </row>
    <row r="12" spans="1:5" x14ac:dyDescent="0.25">
      <c r="A12" s="1370"/>
      <c r="B12" s="34" t="s">
        <v>532</v>
      </c>
      <c r="C12" s="779"/>
    </row>
    <row r="13" spans="1:5" ht="13.5" thickBot="1" x14ac:dyDescent="0.3">
      <c r="A13" s="1370"/>
      <c r="B13" s="95" t="s">
        <v>724</v>
      </c>
      <c r="C13" s="780"/>
    </row>
    <row r="14" spans="1:5" ht="13.5" thickBot="1" x14ac:dyDescent="0.3">
      <c r="A14" s="1226"/>
      <c r="B14" s="364" t="s">
        <v>505</v>
      </c>
      <c r="C14" s="783">
        <f>SUM(C9:C13)</f>
        <v>0</v>
      </c>
    </row>
    <row r="15" spans="1:5" ht="13.5" thickBot="1" x14ac:dyDescent="0.3">
      <c r="A15" s="1371" t="s">
        <v>522</v>
      </c>
      <c r="B15" s="1372"/>
      <c r="C15" s="783">
        <f>C3+C8-C14</f>
        <v>3000</v>
      </c>
    </row>
    <row r="16" spans="1:5" x14ac:dyDescent="0.25">
      <c r="A16" s="12"/>
      <c r="B16" s="12"/>
      <c r="C16" s="834"/>
      <c r="D16" s="12"/>
      <c r="E16" s="12"/>
    </row>
    <row r="17" spans="1:5" x14ac:dyDescent="0.25">
      <c r="A17" s="12" t="s">
        <v>640</v>
      </c>
      <c r="B17" s="12"/>
      <c r="C17" s="834"/>
      <c r="D17" s="12"/>
      <c r="E17" s="12"/>
    </row>
    <row r="18" spans="1:5" x14ac:dyDescent="0.25">
      <c r="A18" s="12" t="s">
        <v>652</v>
      </c>
      <c r="B18" s="12"/>
      <c r="C18" s="834"/>
      <c r="D18" s="12"/>
      <c r="E18" s="12"/>
    </row>
    <row r="19" spans="1:5" x14ac:dyDescent="0.25">
      <c r="A19" s="12"/>
      <c r="B19" s="12"/>
      <c r="C19" s="834"/>
      <c r="D19" s="12"/>
      <c r="E19" s="12"/>
    </row>
    <row r="20" spans="1:5" x14ac:dyDescent="0.25">
      <c r="A20" s="12"/>
      <c r="B20" s="12"/>
      <c r="C20" s="834"/>
      <c r="D20" s="12"/>
      <c r="E20" s="12"/>
    </row>
  </sheetData>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r:id="rId1"/>
      <headerFooter alignWithMargins="0"/>
    </customSheetView>
  </customSheetViews>
  <mergeCells count="4">
    <mergeCell ref="A4:A8"/>
    <mergeCell ref="A9:A14"/>
    <mergeCell ref="A3:B3"/>
    <mergeCell ref="A15:B15"/>
  </mergeCells>
  <printOptions horizontalCentered="1"/>
  <pageMargins left="0.78740157480314965" right="0.78740157480314965" top="0.98425196850393704" bottom="0.98425196850393704" header="0.51181102362204722" footer="0.51181102362204722"/>
  <pageSetup paperSize="9"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election activeCell="A41" sqref="A41"/>
    </sheetView>
  </sheetViews>
  <sheetFormatPr defaultRowHeight="12.75" x14ac:dyDescent="0.2"/>
  <cols>
    <col min="1" max="1" width="10.5703125" style="62" customWidth="1"/>
    <col min="2" max="2" width="43.5703125" style="62" customWidth="1"/>
    <col min="3" max="3" width="17" style="106" customWidth="1"/>
    <col min="4" max="16384" width="9.140625" style="62"/>
  </cols>
  <sheetData>
    <row r="1" spans="1:6" ht="13.5" customHeight="1" x14ac:dyDescent="0.25">
      <c r="A1" s="96" t="s">
        <v>1170</v>
      </c>
      <c r="B1" s="64"/>
      <c r="C1" s="62"/>
      <c r="D1" s="64"/>
      <c r="E1" s="64"/>
      <c r="F1" s="64"/>
    </row>
    <row r="2" spans="1:6" ht="13.5" customHeight="1" thickBot="1" x14ac:dyDescent="0.25">
      <c r="A2" s="64"/>
      <c r="B2" s="64"/>
      <c r="C2" s="98" t="s">
        <v>500</v>
      </c>
      <c r="D2" s="64"/>
      <c r="E2" s="64"/>
      <c r="F2" s="64"/>
    </row>
    <row r="3" spans="1:6" ht="16.5" customHeight="1" thickBot="1" x14ac:dyDescent="0.25">
      <c r="A3" s="1371" t="s">
        <v>521</v>
      </c>
      <c r="B3" s="1376"/>
      <c r="C3" s="831">
        <v>16469.05</v>
      </c>
    </row>
    <row r="4" spans="1:6" ht="12.75" customHeight="1" x14ac:dyDescent="0.2">
      <c r="A4" s="1373" t="s">
        <v>523</v>
      </c>
      <c r="B4" s="99" t="s">
        <v>533</v>
      </c>
      <c r="C4" s="228">
        <v>1826.91</v>
      </c>
    </row>
    <row r="5" spans="1:6" ht="12.75" customHeight="1" x14ac:dyDescent="0.2">
      <c r="A5" s="1374"/>
      <c r="B5" s="15" t="s">
        <v>534</v>
      </c>
      <c r="C5" s="229">
        <v>1223.8900000000001</v>
      </c>
    </row>
    <row r="6" spans="1:6" ht="12.75" customHeight="1" x14ac:dyDescent="0.2">
      <c r="A6" s="1374"/>
      <c r="B6" s="669" t="s">
        <v>1136</v>
      </c>
      <c r="C6" s="229"/>
    </row>
    <row r="7" spans="1:6" ht="12.75" customHeight="1" x14ac:dyDescent="0.2">
      <c r="A7" s="1374"/>
      <c r="B7" s="15" t="s">
        <v>535</v>
      </c>
      <c r="C7" s="229"/>
    </row>
    <row r="8" spans="1:6" ht="12.75" customHeight="1" x14ac:dyDescent="0.2">
      <c r="A8" s="1374"/>
      <c r="B8" s="15" t="s">
        <v>536</v>
      </c>
      <c r="C8" s="230"/>
    </row>
    <row r="9" spans="1:6" ht="12.75" customHeight="1" x14ac:dyDescent="0.2">
      <c r="A9" s="1374"/>
      <c r="B9" s="15" t="s">
        <v>1137</v>
      </c>
      <c r="C9" s="229"/>
    </row>
    <row r="10" spans="1:6" ht="12.75" customHeight="1" x14ac:dyDescent="0.2">
      <c r="A10" s="1374"/>
      <c r="B10" s="100" t="s">
        <v>537</v>
      </c>
      <c r="C10" s="231">
        <f>SUM(C11:C13)</f>
        <v>0</v>
      </c>
    </row>
    <row r="11" spans="1:6" ht="12.75" customHeight="1" x14ac:dyDescent="0.2">
      <c r="A11" s="1374"/>
      <c r="B11" s="15" t="s">
        <v>538</v>
      </c>
      <c r="C11" s="229"/>
    </row>
    <row r="12" spans="1:6" ht="12.75" customHeight="1" x14ac:dyDescent="0.2">
      <c r="A12" s="1374"/>
      <c r="B12" s="16" t="s">
        <v>539</v>
      </c>
      <c r="C12" s="229"/>
    </row>
    <row r="13" spans="1:6" ht="12.75" customHeight="1" thickBot="1" x14ac:dyDescent="0.25">
      <c r="A13" s="1374"/>
      <c r="B13" s="15" t="s">
        <v>540</v>
      </c>
      <c r="C13" s="232"/>
    </row>
    <row r="14" spans="1:6" s="63" customFormat="1" ht="15.75" customHeight="1" thickBot="1" x14ac:dyDescent="0.25">
      <c r="A14" s="1375"/>
      <c r="B14" s="368" t="s">
        <v>506</v>
      </c>
      <c r="C14" s="233">
        <f>C4+C5+C6+C7+C8+C9+C10</f>
        <v>3050.8</v>
      </c>
    </row>
    <row r="15" spans="1:6" ht="12.75" customHeight="1" x14ac:dyDescent="0.2">
      <c r="A15" s="1316" t="s">
        <v>528</v>
      </c>
      <c r="B15" s="101" t="s">
        <v>599</v>
      </c>
      <c r="C15" s="234">
        <f>SUM(C16:C19)</f>
        <v>1076.97</v>
      </c>
    </row>
    <row r="16" spans="1:6" ht="12.75" customHeight="1" x14ac:dyDescent="0.2">
      <c r="A16" s="1316"/>
      <c r="B16" s="102" t="s">
        <v>703</v>
      </c>
      <c r="C16" s="235">
        <v>1076.97</v>
      </c>
    </row>
    <row r="17" spans="1:5" ht="12.75" customHeight="1" x14ac:dyDescent="0.2">
      <c r="A17" s="1316"/>
      <c r="B17" s="103" t="s">
        <v>541</v>
      </c>
      <c r="C17" s="236"/>
    </row>
    <row r="18" spans="1:5" ht="12.75" customHeight="1" x14ac:dyDescent="0.2">
      <c r="A18" s="1316"/>
      <c r="B18" s="103" t="s">
        <v>542</v>
      </c>
      <c r="C18" s="236"/>
    </row>
    <row r="19" spans="1:5" ht="12.75" customHeight="1" x14ac:dyDescent="0.2">
      <c r="A19" s="1316"/>
      <c r="B19" s="103" t="s">
        <v>1138</v>
      </c>
      <c r="C19" s="236"/>
    </row>
    <row r="20" spans="1:5" ht="12.75" customHeight="1" x14ac:dyDescent="0.2">
      <c r="A20" s="1316"/>
      <c r="B20" s="104" t="s">
        <v>1139</v>
      </c>
      <c r="C20" s="237"/>
    </row>
    <row r="21" spans="1:5" ht="12.75" customHeight="1" x14ac:dyDescent="0.2">
      <c r="A21" s="1316"/>
      <c r="B21" s="105" t="s">
        <v>543</v>
      </c>
      <c r="C21" s="238">
        <f>SUM(C22:C24)</f>
        <v>0</v>
      </c>
    </row>
    <row r="22" spans="1:5" ht="12.75" customHeight="1" x14ac:dyDescent="0.2">
      <c r="A22" s="1316"/>
      <c r="B22" s="15" t="s">
        <v>544</v>
      </c>
      <c r="C22" s="229"/>
    </row>
    <row r="23" spans="1:5" ht="12.75" customHeight="1" x14ac:dyDescent="0.2">
      <c r="A23" s="1316"/>
      <c r="B23" s="15" t="s">
        <v>545</v>
      </c>
      <c r="C23" s="229"/>
    </row>
    <row r="24" spans="1:5" ht="12.75" customHeight="1" thickBot="1" x14ac:dyDescent="0.25">
      <c r="A24" s="1316"/>
      <c r="B24" s="15" t="s">
        <v>546</v>
      </c>
      <c r="C24" s="229"/>
    </row>
    <row r="25" spans="1:5" ht="13.5" thickBot="1" x14ac:dyDescent="0.25">
      <c r="A25" s="1317"/>
      <c r="B25" s="368" t="s">
        <v>505</v>
      </c>
      <c r="C25" s="239">
        <f>C15+C20+C21</f>
        <v>1076.97</v>
      </c>
    </row>
    <row r="26" spans="1:5" ht="18.75" customHeight="1" thickBot="1" x14ac:dyDescent="0.25">
      <c r="A26" s="1371" t="s">
        <v>522</v>
      </c>
      <c r="B26" s="1376"/>
      <c r="C26" s="239">
        <f>C3+C14-C25</f>
        <v>18442.879999999997</v>
      </c>
    </row>
    <row r="27" spans="1:5" ht="12.75" customHeight="1" x14ac:dyDescent="0.2">
      <c r="B27" s="64"/>
      <c r="C27" s="832"/>
      <c r="D27" s="64"/>
      <c r="E27" s="64"/>
    </row>
    <row r="28" spans="1:5" x14ac:dyDescent="0.2">
      <c r="A28" s="12" t="s">
        <v>640</v>
      </c>
      <c r="B28" s="64"/>
      <c r="C28" s="832"/>
      <c r="D28" s="64"/>
      <c r="E28" s="64"/>
    </row>
    <row r="29" spans="1:5" x14ac:dyDescent="0.2">
      <c r="A29" s="19" t="s">
        <v>652</v>
      </c>
      <c r="C29" s="833"/>
    </row>
    <row r="30" spans="1:5" x14ac:dyDescent="0.2">
      <c r="C30" s="833"/>
    </row>
    <row r="31" spans="1:5" x14ac:dyDescent="0.2">
      <c r="C31" s="833"/>
    </row>
    <row r="32" spans="1:5" x14ac:dyDescent="0.2">
      <c r="C32" s="833"/>
    </row>
  </sheetData>
  <sheetProtection insertRows="0" deleteRows="0"/>
  <customSheetViews>
    <customSheetView guid="{2AF6EA2A-E5C5-45EB-B6C4-875AD1E4E056}" fitToPage="1">
      <selection activeCell="A2" sqref="A2"/>
      <pageMargins left="0.24" right="0.24" top="0.71" bottom="0.72" header="0.51181102362204722" footer="0.51181102362204722"/>
      <printOptions horizontalCentered="1"/>
      <pageSetup paperSize="9" orientation="landscape" horizontalDpi="300" verticalDpi="300" r:id="rId1"/>
      <headerFooter alignWithMargins="0"/>
    </customSheetView>
  </customSheetViews>
  <mergeCells count="4">
    <mergeCell ref="A4:A14"/>
    <mergeCell ref="A15:A25"/>
    <mergeCell ref="A3:B3"/>
    <mergeCell ref="A26:B26"/>
  </mergeCells>
  <printOptions horizontalCentered="1"/>
  <pageMargins left="0.23622047244094491" right="0.23622047244094491" top="0.70866141732283472" bottom="0.70866141732283472" header="0.51181102362204722" footer="0.51181102362204722"/>
  <pageSetup paperSize="9"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zoomScaleNormal="100" workbookViewId="0">
      <pane ySplit="5" topLeftCell="A6" activePane="bottomLeft" state="frozenSplit"/>
      <selection activeCell="A41" sqref="A41"/>
      <selection pane="bottomLeft" activeCell="A41" sqref="A41"/>
    </sheetView>
  </sheetViews>
  <sheetFormatPr defaultRowHeight="12.75" x14ac:dyDescent="0.25"/>
  <cols>
    <col min="1" max="1" width="60.42578125" style="709" customWidth="1"/>
    <col min="2" max="2" width="13.85546875" style="717" customWidth="1"/>
    <col min="3" max="3" width="9.140625" style="717"/>
    <col min="4" max="4" width="12.5703125" style="731" customWidth="1"/>
    <col min="5" max="5" width="15.140625" style="731" customWidth="1"/>
    <col min="6" max="16384" width="9.140625" style="701"/>
  </cols>
  <sheetData>
    <row r="1" spans="1:6" ht="15.75" x14ac:dyDescent="0.25">
      <c r="A1" s="1069" t="s">
        <v>1194</v>
      </c>
      <c r="B1" s="1069"/>
      <c r="C1" s="1069"/>
      <c r="D1" s="1069"/>
      <c r="E1" s="1069"/>
      <c r="F1" s="700"/>
    </row>
    <row r="2" spans="1:6" ht="12.75" customHeight="1" thickBot="1" x14ac:dyDescent="0.3">
      <c r="A2" s="1070"/>
      <c r="B2" s="1070"/>
      <c r="C2" s="1070"/>
      <c r="D2" s="1070"/>
      <c r="E2" s="1070"/>
      <c r="F2" s="700"/>
    </row>
    <row r="3" spans="1:6" ht="27.95" customHeight="1" thickBot="1" x14ac:dyDescent="0.3">
      <c r="A3" s="1075" t="s">
        <v>667</v>
      </c>
      <c r="B3" s="1076"/>
      <c r="C3" s="1076"/>
      <c r="D3" s="1076"/>
      <c r="E3" s="1077"/>
      <c r="F3" s="714"/>
    </row>
    <row r="4" spans="1:6" ht="15" customHeight="1" thickBot="1" x14ac:dyDescent="0.3">
      <c r="A4" s="1055" t="s">
        <v>610</v>
      </c>
      <c r="B4" s="1056"/>
      <c r="C4" s="1056"/>
      <c r="D4" s="1056"/>
      <c r="E4" s="1057"/>
      <c r="F4" s="700"/>
    </row>
    <row r="5" spans="1:6" s="716" customFormat="1" ht="40.5" customHeight="1" thickBot="1" x14ac:dyDescent="0.3">
      <c r="A5" s="711" t="s">
        <v>611</v>
      </c>
      <c r="B5" s="712" t="s">
        <v>661</v>
      </c>
      <c r="C5" s="713" t="s">
        <v>668</v>
      </c>
      <c r="D5" s="732" t="s">
        <v>849</v>
      </c>
      <c r="E5" s="733" t="s">
        <v>850</v>
      </c>
      <c r="F5" s="718"/>
    </row>
    <row r="6" spans="1:6" s="716" customFormat="1" ht="12.75" customHeight="1" x14ac:dyDescent="0.25">
      <c r="A6" s="729" t="s">
        <v>381</v>
      </c>
      <c r="B6" s="1071"/>
      <c r="C6" s="1072"/>
      <c r="D6" s="734" t="s">
        <v>588</v>
      </c>
      <c r="E6" s="735" t="s">
        <v>507</v>
      </c>
      <c r="F6" s="715"/>
    </row>
    <row r="7" spans="1:6" x14ac:dyDescent="0.25">
      <c r="A7" s="707" t="s">
        <v>382</v>
      </c>
      <c r="B7" s="724" t="s">
        <v>383</v>
      </c>
      <c r="C7" s="719" t="s">
        <v>3</v>
      </c>
      <c r="D7" s="690">
        <f>D8+D9+D10+D11</f>
        <v>10813.82</v>
      </c>
      <c r="E7" s="691">
        <f>E8+E9+E10+E11</f>
        <v>1013.8100000000001</v>
      </c>
      <c r="F7" s="720"/>
    </row>
    <row r="8" spans="1:6" x14ac:dyDescent="0.25">
      <c r="A8" s="704" t="s">
        <v>384</v>
      </c>
      <c r="B8" s="725">
        <v>501</v>
      </c>
      <c r="C8" s="721" t="s">
        <v>6</v>
      </c>
      <c r="D8" s="692">
        <v>6721.49</v>
      </c>
      <c r="E8" s="693">
        <v>726.08</v>
      </c>
      <c r="F8" s="720"/>
    </row>
    <row r="9" spans="1:6" x14ac:dyDescent="0.25">
      <c r="A9" s="704" t="s">
        <v>385</v>
      </c>
      <c r="B9" s="725">
        <v>502</v>
      </c>
      <c r="C9" s="721" t="s">
        <v>9</v>
      </c>
      <c r="D9" s="692">
        <v>4013.73</v>
      </c>
      <c r="E9" s="693">
        <v>287.73</v>
      </c>
      <c r="F9" s="720"/>
    </row>
    <row r="10" spans="1:6" x14ac:dyDescent="0.25">
      <c r="A10" s="704" t="s">
        <v>386</v>
      </c>
      <c r="B10" s="725">
        <v>503</v>
      </c>
      <c r="C10" s="721" t="s">
        <v>12</v>
      </c>
      <c r="D10" s="692"/>
      <c r="E10" s="693"/>
      <c r="F10" s="720"/>
    </row>
    <row r="11" spans="1:6" x14ac:dyDescent="0.25">
      <c r="A11" s="704" t="s">
        <v>387</v>
      </c>
      <c r="B11" s="725">
        <v>504</v>
      </c>
      <c r="C11" s="721" t="s">
        <v>15</v>
      </c>
      <c r="D11" s="692">
        <v>78.599999999999994</v>
      </c>
      <c r="E11" s="693"/>
      <c r="F11" s="720"/>
    </row>
    <row r="12" spans="1:6" x14ac:dyDescent="0.25">
      <c r="A12" s="704" t="s">
        <v>388</v>
      </c>
      <c r="B12" s="725" t="s">
        <v>389</v>
      </c>
      <c r="C12" s="721" t="s">
        <v>18</v>
      </c>
      <c r="D12" s="694">
        <f>D13+D14+D15+D16</f>
        <v>13222.48</v>
      </c>
      <c r="E12" s="695">
        <f>E13+E14+E15+E16</f>
        <v>196.57</v>
      </c>
      <c r="F12" s="720"/>
    </row>
    <row r="13" spans="1:6" x14ac:dyDescent="0.25">
      <c r="A13" s="704" t="s">
        <v>390</v>
      </c>
      <c r="B13" s="725">
        <v>511</v>
      </c>
      <c r="C13" s="721" t="s">
        <v>21</v>
      </c>
      <c r="D13" s="692">
        <v>1279.44</v>
      </c>
      <c r="E13" s="693">
        <v>63.7</v>
      </c>
      <c r="F13" s="720"/>
    </row>
    <row r="14" spans="1:6" x14ac:dyDescent="0.25">
      <c r="A14" s="704" t="s">
        <v>391</v>
      </c>
      <c r="B14" s="725">
        <v>512</v>
      </c>
      <c r="C14" s="721" t="s">
        <v>24</v>
      </c>
      <c r="D14" s="692">
        <v>785.29</v>
      </c>
      <c r="E14" s="693">
        <v>0.53</v>
      </c>
      <c r="F14" s="720"/>
    </row>
    <row r="15" spans="1:6" x14ac:dyDescent="0.25">
      <c r="A15" s="704" t="s">
        <v>392</v>
      </c>
      <c r="B15" s="725">
        <v>513</v>
      </c>
      <c r="C15" s="721" t="s">
        <v>27</v>
      </c>
      <c r="D15" s="692">
        <v>262.27999999999997</v>
      </c>
      <c r="E15" s="693">
        <v>1.6</v>
      </c>
      <c r="F15" s="720"/>
    </row>
    <row r="16" spans="1:6" x14ac:dyDescent="0.25">
      <c r="A16" s="704" t="s">
        <v>393</v>
      </c>
      <c r="B16" s="725">
        <v>518</v>
      </c>
      <c r="C16" s="721" t="s">
        <v>30</v>
      </c>
      <c r="D16" s="692">
        <v>10895.47</v>
      </c>
      <c r="E16" s="693">
        <v>130.74</v>
      </c>
      <c r="F16" s="720"/>
    </row>
    <row r="17" spans="1:6" x14ac:dyDescent="0.25">
      <c r="A17" s="704" t="s">
        <v>394</v>
      </c>
      <c r="B17" s="725" t="s">
        <v>395</v>
      </c>
      <c r="C17" s="721" t="s">
        <v>33</v>
      </c>
      <c r="D17" s="694">
        <f>D18+D19+D20+D21+D22</f>
        <v>83504.490000000005</v>
      </c>
      <c r="E17" s="695">
        <f>E18+E19+E20+E21+E22</f>
        <v>1175.8000000000002</v>
      </c>
      <c r="F17" s="720"/>
    </row>
    <row r="18" spans="1:6" x14ac:dyDescent="0.25">
      <c r="A18" s="704" t="s">
        <v>396</v>
      </c>
      <c r="B18" s="725">
        <v>521</v>
      </c>
      <c r="C18" s="721" t="s">
        <v>36</v>
      </c>
      <c r="D18" s="692">
        <v>63068.46</v>
      </c>
      <c r="E18" s="693">
        <v>919.59</v>
      </c>
      <c r="F18" s="720"/>
    </row>
    <row r="19" spans="1:6" x14ac:dyDescent="0.25">
      <c r="A19" s="704" t="s">
        <v>397</v>
      </c>
      <c r="B19" s="725">
        <v>524</v>
      </c>
      <c r="C19" s="721" t="s">
        <v>39</v>
      </c>
      <c r="D19" s="692">
        <v>19774.57</v>
      </c>
      <c r="E19" s="693">
        <v>249.07</v>
      </c>
      <c r="F19" s="720"/>
    </row>
    <row r="20" spans="1:6" x14ac:dyDescent="0.25">
      <c r="A20" s="704" t="s">
        <v>398</v>
      </c>
      <c r="B20" s="725">
        <v>525</v>
      </c>
      <c r="C20" s="721" t="s">
        <v>42</v>
      </c>
      <c r="D20" s="692"/>
      <c r="E20" s="693"/>
      <c r="F20" s="720"/>
    </row>
    <row r="21" spans="1:6" x14ac:dyDescent="0.25">
      <c r="A21" s="704" t="s">
        <v>399</v>
      </c>
      <c r="B21" s="725">
        <v>527</v>
      </c>
      <c r="C21" s="721" t="s">
        <v>45</v>
      </c>
      <c r="D21" s="692">
        <v>661.46</v>
      </c>
      <c r="E21" s="693">
        <v>7.14</v>
      </c>
      <c r="F21" s="720"/>
    </row>
    <row r="22" spans="1:6" x14ac:dyDescent="0.25">
      <c r="A22" s="704" t="s">
        <v>400</v>
      </c>
      <c r="B22" s="725">
        <v>528</v>
      </c>
      <c r="C22" s="721" t="s">
        <v>48</v>
      </c>
      <c r="D22" s="692"/>
      <c r="E22" s="693"/>
      <c r="F22" s="720"/>
    </row>
    <row r="23" spans="1:6" x14ac:dyDescent="0.25">
      <c r="A23" s="704" t="s">
        <v>401</v>
      </c>
      <c r="B23" s="725" t="s">
        <v>402</v>
      </c>
      <c r="C23" s="721" t="s">
        <v>51</v>
      </c>
      <c r="D23" s="694">
        <f>D24+D25+D26</f>
        <v>461.99</v>
      </c>
      <c r="E23" s="695">
        <f>E24+E25+E26</f>
        <v>0</v>
      </c>
      <c r="F23" s="720"/>
    </row>
    <row r="24" spans="1:6" x14ac:dyDescent="0.25">
      <c r="A24" s="704" t="s">
        <v>403</v>
      </c>
      <c r="B24" s="725">
        <v>531</v>
      </c>
      <c r="C24" s="721" t="s">
        <v>54</v>
      </c>
      <c r="D24" s="692">
        <v>10.75</v>
      </c>
      <c r="E24" s="693"/>
      <c r="F24" s="720"/>
    </row>
    <row r="25" spans="1:6" x14ac:dyDescent="0.25">
      <c r="A25" s="704" t="s">
        <v>404</v>
      </c>
      <c r="B25" s="725">
        <v>532</v>
      </c>
      <c r="C25" s="721" t="s">
        <v>57</v>
      </c>
      <c r="D25" s="692"/>
      <c r="E25" s="693"/>
      <c r="F25" s="720"/>
    </row>
    <row r="26" spans="1:6" x14ac:dyDescent="0.25">
      <c r="A26" s="704" t="s">
        <v>405</v>
      </c>
      <c r="B26" s="725">
        <v>538</v>
      </c>
      <c r="C26" s="721" t="s">
        <v>60</v>
      </c>
      <c r="D26" s="692">
        <v>451.24</v>
      </c>
      <c r="E26" s="693"/>
      <c r="F26" s="720"/>
    </row>
    <row r="27" spans="1:6" x14ac:dyDescent="0.25">
      <c r="A27" s="704" t="s">
        <v>406</v>
      </c>
      <c r="B27" s="725" t="s">
        <v>407</v>
      </c>
      <c r="C27" s="721" t="s">
        <v>63</v>
      </c>
      <c r="D27" s="694">
        <f>D28+D29+D30+D31+D32+D33+D34+D35</f>
        <v>27691.54</v>
      </c>
      <c r="E27" s="695">
        <f>E28+E29+E30+E31+E32+E33+E34+E35</f>
        <v>33.340000000000003</v>
      </c>
      <c r="F27" s="720"/>
    </row>
    <row r="28" spans="1:6" x14ac:dyDescent="0.25">
      <c r="A28" s="704" t="s">
        <v>408</v>
      </c>
      <c r="B28" s="725">
        <v>541</v>
      </c>
      <c r="C28" s="721" t="s">
        <v>66</v>
      </c>
      <c r="D28" s="692"/>
      <c r="E28" s="693"/>
      <c r="F28" s="720"/>
    </row>
    <row r="29" spans="1:6" x14ac:dyDescent="0.25">
      <c r="A29" s="704" t="s">
        <v>409</v>
      </c>
      <c r="B29" s="725">
        <v>542</v>
      </c>
      <c r="C29" s="721" t="s">
        <v>69</v>
      </c>
      <c r="D29" s="692"/>
      <c r="E29" s="693"/>
      <c r="F29" s="720"/>
    </row>
    <row r="30" spans="1:6" x14ac:dyDescent="0.25">
      <c r="A30" s="704" t="s">
        <v>410</v>
      </c>
      <c r="B30" s="725">
        <v>543</v>
      </c>
      <c r="C30" s="721" t="s">
        <v>72</v>
      </c>
      <c r="D30" s="692"/>
      <c r="E30" s="693"/>
      <c r="F30" s="720"/>
    </row>
    <row r="31" spans="1:6" x14ac:dyDescent="0.25">
      <c r="A31" s="704" t="s">
        <v>411</v>
      </c>
      <c r="B31" s="725">
        <v>544</v>
      </c>
      <c r="C31" s="721" t="s">
        <v>75</v>
      </c>
      <c r="D31" s="692"/>
      <c r="E31" s="693"/>
      <c r="F31" s="720"/>
    </row>
    <row r="32" spans="1:6" x14ac:dyDescent="0.25">
      <c r="A32" s="704" t="s">
        <v>412</v>
      </c>
      <c r="B32" s="725">
        <v>545</v>
      </c>
      <c r="C32" s="721" t="s">
        <v>78</v>
      </c>
      <c r="D32" s="692">
        <v>89.58</v>
      </c>
      <c r="E32" s="693"/>
      <c r="F32" s="720"/>
    </row>
    <row r="33" spans="1:6" x14ac:dyDescent="0.25">
      <c r="A33" s="704" t="s">
        <v>413</v>
      </c>
      <c r="B33" s="725">
        <v>546</v>
      </c>
      <c r="C33" s="721" t="s">
        <v>81</v>
      </c>
      <c r="D33" s="692"/>
      <c r="E33" s="693"/>
      <c r="F33" s="720"/>
    </row>
    <row r="34" spans="1:6" x14ac:dyDescent="0.25">
      <c r="A34" s="704" t="s">
        <v>414</v>
      </c>
      <c r="B34" s="725">
        <v>548</v>
      </c>
      <c r="C34" s="721" t="s">
        <v>83</v>
      </c>
      <c r="D34" s="692"/>
      <c r="E34" s="693"/>
      <c r="F34" s="720"/>
    </row>
    <row r="35" spans="1:6" x14ac:dyDescent="0.25">
      <c r="A35" s="704" t="s">
        <v>415</v>
      </c>
      <c r="B35" s="725">
        <v>549</v>
      </c>
      <c r="C35" s="721" t="s">
        <v>86</v>
      </c>
      <c r="D35" s="692">
        <v>27601.96</v>
      </c>
      <c r="E35" s="693">
        <v>33.340000000000003</v>
      </c>
      <c r="F35" s="720"/>
    </row>
    <row r="36" spans="1:6" ht="12.75" customHeight="1" x14ac:dyDescent="0.25">
      <c r="A36" s="704" t="s">
        <v>705</v>
      </c>
      <c r="B36" s="725" t="s">
        <v>416</v>
      </c>
      <c r="C36" s="721" t="s">
        <v>89</v>
      </c>
      <c r="D36" s="694">
        <f>D37+D38+D39+D40+D41+D42</f>
        <v>9854.92</v>
      </c>
      <c r="E36" s="695">
        <f>E37+E38+E39+E40+E41+E42</f>
        <v>0</v>
      </c>
      <c r="F36" s="720"/>
    </row>
    <row r="37" spans="1:6" x14ac:dyDescent="0.25">
      <c r="A37" s="704" t="s">
        <v>706</v>
      </c>
      <c r="B37" s="725">
        <v>551</v>
      </c>
      <c r="C37" s="721" t="s">
        <v>92</v>
      </c>
      <c r="D37" s="692">
        <v>9854.92</v>
      </c>
      <c r="E37" s="693"/>
      <c r="F37" s="720"/>
    </row>
    <row r="38" spans="1:6" ht="12.75" customHeight="1" x14ac:dyDescent="0.25">
      <c r="A38" s="704" t="s">
        <v>707</v>
      </c>
      <c r="B38" s="725">
        <v>552</v>
      </c>
      <c r="C38" s="721" t="s">
        <v>95</v>
      </c>
      <c r="D38" s="692"/>
      <c r="E38" s="693"/>
      <c r="F38" s="720"/>
    </row>
    <row r="39" spans="1:6" x14ac:dyDescent="0.25">
      <c r="A39" s="704" t="s">
        <v>417</v>
      </c>
      <c r="B39" s="725">
        <v>553</v>
      </c>
      <c r="C39" s="721" t="s">
        <v>98</v>
      </c>
      <c r="D39" s="692"/>
      <c r="E39" s="693"/>
      <c r="F39" s="720"/>
    </row>
    <row r="40" spans="1:6" x14ac:dyDescent="0.25">
      <c r="A40" s="704" t="s">
        <v>418</v>
      </c>
      <c r="B40" s="725">
        <v>554</v>
      </c>
      <c r="C40" s="721" t="s">
        <v>101</v>
      </c>
      <c r="D40" s="692"/>
      <c r="E40" s="693"/>
      <c r="F40" s="720"/>
    </row>
    <row r="41" spans="1:6" x14ac:dyDescent="0.25">
      <c r="A41" s="704" t="s">
        <v>419</v>
      </c>
      <c r="B41" s="725">
        <v>556</v>
      </c>
      <c r="C41" s="721" t="s">
        <v>104</v>
      </c>
      <c r="D41" s="692"/>
      <c r="E41" s="693"/>
      <c r="F41" s="720"/>
    </row>
    <row r="42" spans="1:6" x14ac:dyDescent="0.25">
      <c r="A42" s="704" t="s">
        <v>420</v>
      </c>
      <c r="B42" s="725">
        <v>559</v>
      </c>
      <c r="C42" s="721" t="s">
        <v>107</v>
      </c>
      <c r="D42" s="692"/>
      <c r="E42" s="693"/>
      <c r="F42" s="720"/>
    </row>
    <row r="43" spans="1:6" x14ac:dyDescent="0.25">
      <c r="A43" s="704" t="s">
        <v>421</v>
      </c>
      <c r="B43" s="725" t="s">
        <v>422</v>
      </c>
      <c r="C43" s="721" t="s">
        <v>110</v>
      </c>
      <c r="D43" s="694">
        <f>D44+D45</f>
        <v>0</v>
      </c>
      <c r="E43" s="695">
        <f>E44+E45</f>
        <v>0</v>
      </c>
      <c r="F43" s="720"/>
    </row>
    <row r="44" spans="1:6" x14ac:dyDescent="0.25">
      <c r="A44" s="704" t="s">
        <v>708</v>
      </c>
      <c r="B44" s="725">
        <v>581</v>
      </c>
      <c r="C44" s="721" t="s">
        <v>113</v>
      </c>
      <c r="D44" s="692"/>
      <c r="E44" s="693"/>
      <c r="F44" s="720"/>
    </row>
    <row r="45" spans="1:6" x14ac:dyDescent="0.25">
      <c r="A45" s="704" t="s">
        <v>423</v>
      </c>
      <c r="B45" s="725">
        <v>582</v>
      </c>
      <c r="C45" s="721" t="s">
        <v>115</v>
      </c>
      <c r="D45" s="692"/>
      <c r="E45" s="693"/>
      <c r="F45" s="720"/>
    </row>
    <row r="46" spans="1:6" x14ac:dyDescent="0.25">
      <c r="A46" s="704" t="s">
        <v>424</v>
      </c>
      <c r="B46" s="725" t="s">
        <v>425</v>
      </c>
      <c r="C46" s="721" t="s">
        <v>117</v>
      </c>
      <c r="D46" s="694">
        <v>3.42</v>
      </c>
      <c r="E46" s="695"/>
      <c r="F46" s="720"/>
    </row>
    <row r="47" spans="1:6" x14ac:dyDescent="0.25">
      <c r="A47" s="704" t="s">
        <v>426</v>
      </c>
      <c r="B47" s="725">
        <v>595</v>
      </c>
      <c r="C47" s="721" t="s">
        <v>120</v>
      </c>
      <c r="D47" s="692">
        <v>3.42</v>
      </c>
      <c r="E47" s="693"/>
      <c r="F47" s="720"/>
    </row>
    <row r="48" spans="1:6" ht="23.25" customHeight="1" thickBot="1" x14ac:dyDescent="0.3">
      <c r="A48" s="705" t="s">
        <v>427</v>
      </c>
      <c r="B48" s="722" t="s">
        <v>428</v>
      </c>
      <c r="C48" s="723" t="s">
        <v>123</v>
      </c>
      <c r="D48" s="696">
        <f>D46+D43+D36+D27+D23+D17+D12+D7</f>
        <v>145552.66000000003</v>
      </c>
      <c r="E48" s="697">
        <f>E46+E43+E36+E27+E23+E17+E12+E7</f>
        <v>2419.52</v>
      </c>
      <c r="F48" s="720"/>
    </row>
    <row r="49" spans="1:6" ht="12.75" customHeight="1" thickBot="1" x14ac:dyDescent="0.3">
      <c r="A49" s="1078" t="s">
        <v>429</v>
      </c>
      <c r="B49" s="1079"/>
      <c r="C49" s="1079"/>
      <c r="D49" s="1079"/>
      <c r="E49" s="1080"/>
      <c r="F49" s="718"/>
    </row>
    <row r="50" spans="1:6" x14ac:dyDescent="0.25">
      <c r="A50" s="707" t="s">
        <v>430</v>
      </c>
      <c r="B50" s="699" t="s">
        <v>431</v>
      </c>
      <c r="C50" s="698" t="s">
        <v>126</v>
      </c>
      <c r="D50" s="740">
        <f>D51+D52+D53</f>
        <v>11596.95</v>
      </c>
      <c r="E50" s="741">
        <f>E51+E52+E53</f>
        <v>3351.66</v>
      </c>
      <c r="F50" s="720"/>
    </row>
    <row r="51" spans="1:6" x14ac:dyDescent="0.25">
      <c r="A51" s="704" t="s">
        <v>432</v>
      </c>
      <c r="B51" s="725">
        <v>601</v>
      </c>
      <c r="C51" s="721" t="s">
        <v>129</v>
      </c>
      <c r="D51" s="692"/>
      <c r="E51" s="693"/>
      <c r="F51" s="720"/>
    </row>
    <row r="52" spans="1:6" x14ac:dyDescent="0.25">
      <c r="A52" s="704" t="s">
        <v>433</v>
      </c>
      <c r="B52" s="725">
        <v>602</v>
      </c>
      <c r="C52" s="721" t="s">
        <v>132</v>
      </c>
      <c r="D52" s="692">
        <v>11517.92</v>
      </c>
      <c r="E52" s="693">
        <v>3351.66</v>
      </c>
      <c r="F52" s="720"/>
    </row>
    <row r="53" spans="1:6" x14ac:dyDescent="0.25">
      <c r="A53" s="704" t="s">
        <v>434</v>
      </c>
      <c r="B53" s="725">
        <v>604</v>
      </c>
      <c r="C53" s="721" t="s">
        <v>135</v>
      </c>
      <c r="D53" s="692">
        <v>79.03</v>
      </c>
      <c r="E53" s="693"/>
      <c r="F53" s="720"/>
    </row>
    <row r="54" spans="1:6" x14ac:dyDescent="0.25">
      <c r="A54" s="704" t="s">
        <v>435</v>
      </c>
      <c r="B54" s="725" t="s">
        <v>436</v>
      </c>
      <c r="C54" s="721" t="s">
        <v>138</v>
      </c>
      <c r="D54" s="694">
        <f>D55+D56+D57+D58</f>
        <v>0</v>
      </c>
      <c r="E54" s="695">
        <f>E55+E56+E57+E58</f>
        <v>0</v>
      </c>
      <c r="F54" s="720"/>
    </row>
    <row r="55" spans="1:6" x14ac:dyDescent="0.25">
      <c r="A55" s="704" t="s">
        <v>437</v>
      </c>
      <c r="B55" s="725">
        <v>611</v>
      </c>
      <c r="C55" s="721" t="s">
        <v>141</v>
      </c>
      <c r="D55" s="692"/>
      <c r="E55" s="693"/>
      <c r="F55" s="720"/>
    </row>
    <row r="56" spans="1:6" x14ac:dyDescent="0.25">
      <c r="A56" s="704" t="s">
        <v>438</v>
      </c>
      <c r="B56" s="725">
        <v>612</v>
      </c>
      <c r="C56" s="721" t="s">
        <v>144</v>
      </c>
      <c r="D56" s="692"/>
      <c r="E56" s="693"/>
      <c r="F56" s="720"/>
    </row>
    <row r="57" spans="1:6" x14ac:dyDescent="0.25">
      <c r="A57" s="704" t="s">
        <v>439</v>
      </c>
      <c r="B57" s="725">
        <v>613</v>
      </c>
      <c r="C57" s="721" t="s">
        <v>147</v>
      </c>
      <c r="D57" s="692"/>
      <c r="E57" s="693"/>
      <c r="F57" s="720"/>
    </row>
    <row r="58" spans="1:6" x14ac:dyDescent="0.25">
      <c r="A58" s="704" t="s">
        <v>440</v>
      </c>
      <c r="B58" s="725">
        <v>614</v>
      </c>
      <c r="C58" s="721" t="s">
        <v>150</v>
      </c>
      <c r="D58" s="692"/>
      <c r="E58" s="693"/>
      <c r="F58" s="720"/>
    </row>
    <row r="59" spans="1:6" x14ac:dyDescent="0.25">
      <c r="A59" s="704" t="s">
        <v>441</v>
      </c>
      <c r="B59" s="725" t="s">
        <v>442</v>
      </c>
      <c r="C59" s="721" t="s">
        <v>153</v>
      </c>
      <c r="D59" s="694">
        <f>D60+D61+D62+D63</f>
        <v>229.5</v>
      </c>
      <c r="E59" s="695">
        <f>E60+E61+E62+E63</f>
        <v>0</v>
      </c>
      <c r="F59" s="720"/>
    </row>
    <row r="60" spans="1:6" x14ac:dyDescent="0.25">
      <c r="A60" s="704" t="s">
        <v>443</v>
      </c>
      <c r="B60" s="725">
        <v>621</v>
      </c>
      <c r="C60" s="721" t="s">
        <v>156</v>
      </c>
      <c r="D60" s="692"/>
      <c r="E60" s="693"/>
      <c r="F60" s="720"/>
    </row>
    <row r="61" spans="1:6" x14ac:dyDescent="0.25">
      <c r="A61" s="704" t="s">
        <v>444</v>
      </c>
      <c r="B61" s="725">
        <v>622</v>
      </c>
      <c r="C61" s="721" t="s">
        <v>159</v>
      </c>
      <c r="D61" s="692">
        <v>22.8</v>
      </c>
      <c r="E61" s="693"/>
      <c r="F61" s="720"/>
    </row>
    <row r="62" spans="1:6" x14ac:dyDescent="0.25">
      <c r="A62" s="704" t="s">
        <v>445</v>
      </c>
      <c r="B62" s="725">
        <v>623</v>
      </c>
      <c r="C62" s="721" t="s">
        <v>162</v>
      </c>
      <c r="D62" s="692"/>
      <c r="E62" s="693"/>
      <c r="F62" s="720"/>
    </row>
    <row r="63" spans="1:6" x14ac:dyDescent="0.25">
      <c r="A63" s="704" t="s">
        <v>446</v>
      </c>
      <c r="B63" s="725">
        <v>624</v>
      </c>
      <c r="C63" s="721" t="s">
        <v>164</v>
      </c>
      <c r="D63" s="692">
        <v>206.7</v>
      </c>
      <c r="E63" s="693"/>
      <c r="F63" s="720"/>
    </row>
    <row r="64" spans="1:6" x14ac:dyDescent="0.25">
      <c r="A64" s="704" t="s">
        <v>447</v>
      </c>
      <c r="B64" s="725" t="s">
        <v>448</v>
      </c>
      <c r="C64" s="721" t="s">
        <v>167</v>
      </c>
      <c r="D64" s="694">
        <f>D65+D66+D67+D68+D69+D70+D71</f>
        <v>19836.239999999998</v>
      </c>
      <c r="E64" s="695">
        <f>E65+E66+E67+E68+E69+E70+E71</f>
        <v>62.18</v>
      </c>
      <c r="F64" s="720"/>
    </row>
    <row r="65" spans="1:6" x14ac:dyDescent="0.25">
      <c r="A65" s="704" t="s">
        <v>449</v>
      </c>
      <c r="B65" s="725">
        <v>641</v>
      </c>
      <c r="C65" s="721" t="s">
        <v>170</v>
      </c>
      <c r="D65" s="692"/>
      <c r="E65" s="693"/>
      <c r="F65" s="720"/>
    </row>
    <row r="66" spans="1:6" x14ac:dyDescent="0.25">
      <c r="A66" s="704" t="s">
        <v>450</v>
      </c>
      <c r="B66" s="725">
        <v>642</v>
      </c>
      <c r="C66" s="721" t="s">
        <v>172</v>
      </c>
      <c r="D66" s="692">
        <v>19.14</v>
      </c>
      <c r="E66" s="693"/>
      <c r="F66" s="720"/>
    </row>
    <row r="67" spans="1:6" x14ac:dyDescent="0.25">
      <c r="A67" s="704" t="s">
        <v>451</v>
      </c>
      <c r="B67" s="725">
        <v>643</v>
      </c>
      <c r="C67" s="721" t="s">
        <v>175</v>
      </c>
      <c r="D67" s="692"/>
      <c r="E67" s="693"/>
      <c r="F67" s="720"/>
    </row>
    <row r="68" spans="1:6" x14ac:dyDescent="0.25">
      <c r="A68" s="704" t="s">
        <v>452</v>
      </c>
      <c r="B68" s="725">
        <v>644</v>
      </c>
      <c r="C68" s="721" t="s">
        <v>178</v>
      </c>
      <c r="D68" s="692">
        <v>270.74</v>
      </c>
      <c r="E68" s="693"/>
      <c r="F68" s="720"/>
    </row>
    <row r="69" spans="1:6" x14ac:dyDescent="0.25">
      <c r="A69" s="704" t="s">
        <v>453</v>
      </c>
      <c r="B69" s="725">
        <v>645</v>
      </c>
      <c r="C69" s="721" t="s">
        <v>181</v>
      </c>
      <c r="D69" s="692">
        <v>50.18</v>
      </c>
      <c r="E69" s="693"/>
      <c r="F69" s="720"/>
    </row>
    <row r="70" spans="1:6" x14ac:dyDescent="0.25">
      <c r="A70" s="704" t="s">
        <v>454</v>
      </c>
      <c r="B70" s="725">
        <v>648</v>
      </c>
      <c r="C70" s="721" t="s">
        <v>184</v>
      </c>
      <c r="D70" s="692">
        <v>424.36</v>
      </c>
      <c r="E70" s="693"/>
      <c r="F70" s="720"/>
    </row>
    <row r="71" spans="1:6" x14ac:dyDescent="0.25">
      <c r="A71" s="704" t="s">
        <v>455</v>
      </c>
      <c r="B71" s="725">
        <v>649</v>
      </c>
      <c r="C71" s="721" t="s">
        <v>187</v>
      </c>
      <c r="D71" s="692">
        <v>19071.82</v>
      </c>
      <c r="E71" s="693">
        <v>62.18</v>
      </c>
      <c r="F71" s="720"/>
    </row>
    <row r="72" spans="1:6" ht="12.75" customHeight="1" x14ac:dyDescent="0.25">
      <c r="A72" s="704" t="s">
        <v>709</v>
      </c>
      <c r="B72" s="725" t="s">
        <v>456</v>
      </c>
      <c r="C72" s="721" t="s">
        <v>189</v>
      </c>
      <c r="D72" s="694">
        <f>D73+D74+D75+D76+D77+D78+D79</f>
        <v>3.55</v>
      </c>
      <c r="E72" s="695">
        <f>E73+E74+E75+E76+E77+E78+E79</f>
        <v>5.0199999999999996</v>
      </c>
      <c r="F72" s="720"/>
    </row>
    <row r="73" spans="1:6" x14ac:dyDescent="0.25">
      <c r="A73" s="704" t="s">
        <v>710</v>
      </c>
      <c r="B73" s="725">
        <v>652</v>
      </c>
      <c r="C73" s="721" t="s">
        <v>192</v>
      </c>
      <c r="D73" s="692"/>
      <c r="E73" s="693"/>
      <c r="F73" s="720"/>
    </row>
    <row r="74" spans="1:6" x14ac:dyDescent="0.25">
      <c r="A74" s="704" t="s">
        <v>457</v>
      </c>
      <c r="B74" s="725">
        <v>653</v>
      </c>
      <c r="C74" s="721" t="s">
        <v>194</v>
      </c>
      <c r="D74" s="692"/>
      <c r="E74" s="693"/>
      <c r="F74" s="720"/>
    </row>
    <row r="75" spans="1:6" x14ac:dyDescent="0.25">
      <c r="A75" s="704" t="s">
        <v>458</v>
      </c>
      <c r="B75" s="725">
        <v>654</v>
      </c>
      <c r="C75" s="721" t="s">
        <v>196</v>
      </c>
      <c r="D75" s="692">
        <v>3.55</v>
      </c>
      <c r="E75" s="693">
        <v>5.0199999999999996</v>
      </c>
      <c r="F75" s="720"/>
    </row>
    <row r="76" spans="1:6" x14ac:dyDescent="0.25">
      <c r="A76" s="704" t="s">
        <v>459</v>
      </c>
      <c r="B76" s="725">
        <v>655</v>
      </c>
      <c r="C76" s="721" t="s">
        <v>199</v>
      </c>
      <c r="D76" s="692"/>
      <c r="E76" s="693"/>
      <c r="F76" s="720"/>
    </row>
    <row r="77" spans="1:6" x14ac:dyDescent="0.25">
      <c r="A77" s="704" t="s">
        <v>460</v>
      </c>
      <c r="B77" s="725">
        <v>656</v>
      </c>
      <c r="C77" s="721" t="s">
        <v>202</v>
      </c>
      <c r="D77" s="692"/>
      <c r="E77" s="693"/>
      <c r="F77" s="720"/>
    </row>
    <row r="78" spans="1:6" x14ac:dyDescent="0.25">
      <c r="A78" s="704" t="s">
        <v>461</v>
      </c>
      <c r="B78" s="725">
        <v>657</v>
      </c>
      <c r="C78" s="721" t="s">
        <v>205</v>
      </c>
      <c r="D78" s="692"/>
      <c r="E78" s="693"/>
      <c r="F78" s="720"/>
    </row>
    <row r="79" spans="1:6" x14ac:dyDescent="0.25">
      <c r="A79" s="704" t="s">
        <v>462</v>
      </c>
      <c r="B79" s="725">
        <v>659</v>
      </c>
      <c r="C79" s="721" t="s">
        <v>208</v>
      </c>
      <c r="D79" s="692"/>
      <c r="E79" s="693"/>
      <c r="F79" s="720"/>
    </row>
    <row r="80" spans="1:6" x14ac:dyDescent="0.25">
      <c r="A80" s="704" t="s">
        <v>463</v>
      </c>
      <c r="B80" s="725" t="s">
        <v>464</v>
      </c>
      <c r="C80" s="721" t="s">
        <v>211</v>
      </c>
      <c r="D80" s="694">
        <f>D81+D82+D83</f>
        <v>2596.6</v>
      </c>
      <c r="E80" s="695">
        <f>E81+E82+E83</f>
        <v>0</v>
      </c>
      <c r="F80" s="720"/>
    </row>
    <row r="81" spans="1:6" x14ac:dyDescent="0.25">
      <c r="A81" s="704" t="s">
        <v>465</v>
      </c>
      <c r="B81" s="725">
        <v>681</v>
      </c>
      <c r="C81" s="721" t="s">
        <v>214</v>
      </c>
      <c r="D81" s="692"/>
      <c r="E81" s="693"/>
      <c r="F81" s="720"/>
    </row>
    <row r="82" spans="1:6" x14ac:dyDescent="0.25">
      <c r="A82" s="704" t="s">
        <v>466</v>
      </c>
      <c r="B82" s="725">
        <v>682</v>
      </c>
      <c r="C82" s="721" t="s">
        <v>217</v>
      </c>
      <c r="D82" s="692">
        <v>2596.6</v>
      </c>
      <c r="E82" s="693"/>
      <c r="F82" s="720"/>
    </row>
    <row r="83" spans="1:6" x14ac:dyDescent="0.25">
      <c r="A83" s="704" t="s">
        <v>467</v>
      </c>
      <c r="B83" s="725">
        <v>684</v>
      </c>
      <c r="C83" s="721" t="s">
        <v>220</v>
      </c>
      <c r="D83" s="692"/>
      <c r="E83" s="693"/>
      <c r="F83" s="720"/>
    </row>
    <row r="84" spans="1:6" x14ac:dyDescent="0.25">
      <c r="A84" s="704" t="s">
        <v>468</v>
      </c>
      <c r="B84" s="725" t="s">
        <v>469</v>
      </c>
      <c r="C84" s="721" t="s">
        <v>223</v>
      </c>
      <c r="D84" s="694">
        <f>D85</f>
        <v>111116.9</v>
      </c>
      <c r="E84" s="695">
        <f>E85</f>
        <v>0</v>
      </c>
      <c r="F84" s="720"/>
    </row>
    <row r="85" spans="1:6" x14ac:dyDescent="0.25">
      <c r="A85" s="704" t="s">
        <v>470</v>
      </c>
      <c r="B85" s="725">
        <v>691</v>
      </c>
      <c r="C85" s="721" t="s">
        <v>226</v>
      </c>
      <c r="D85" s="692">
        <v>111116.9</v>
      </c>
      <c r="E85" s="693"/>
      <c r="F85" s="720"/>
    </row>
    <row r="86" spans="1:6" ht="25.5" x14ac:dyDescent="0.25">
      <c r="A86" s="704" t="s">
        <v>471</v>
      </c>
      <c r="B86" s="726" t="s">
        <v>665</v>
      </c>
      <c r="C86" s="721" t="s">
        <v>229</v>
      </c>
      <c r="D86" s="694">
        <f>D84+D80+D72+D64+D59+D54+D50</f>
        <v>145379.74000000002</v>
      </c>
      <c r="E86" s="695">
        <f>E84+E80+E72+E64+E59+E54+E50</f>
        <v>3418.8599999999997</v>
      </c>
      <c r="F86" s="720"/>
    </row>
    <row r="87" spans="1:6" x14ac:dyDescent="0.25">
      <c r="A87" s="727" t="s">
        <v>472</v>
      </c>
      <c r="B87" s="725" t="s">
        <v>473</v>
      </c>
      <c r="C87" s="721" t="s">
        <v>232</v>
      </c>
      <c r="D87" s="694">
        <f>D86-D48</f>
        <v>-172.92000000001281</v>
      </c>
      <c r="E87" s="695">
        <f>E86-E48</f>
        <v>999.33999999999969</v>
      </c>
      <c r="F87" s="720"/>
    </row>
    <row r="88" spans="1:6" x14ac:dyDescent="0.25">
      <c r="A88" s="704" t="s">
        <v>474</v>
      </c>
      <c r="B88" s="725">
        <v>591</v>
      </c>
      <c r="C88" s="721" t="s">
        <v>235</v>
      </c>
      <c r="D88" s="692">
        <v>70.02</v>
      </c>
      <c r="E88" s="693">
        <v>138</v>
      </c>
      <c r="F88" s="720"/>
    </row>
    <row r="89" spans="1:6" ht="13.5" thickBot="1" x14ac:dyDescent="0.3">
      <c r="A89" s="727" t="s">
        <v>475</v>
      </c>
      <c r="B89" s="742" t="s">
        <v>476</v>
      </c>
      <c r="C89" s="723" t="s">
        <v>238</v>
      </c>
      <c r="D89" s="743">
        <f>D87-D88</f>
        <v>-242.94000000001279</v>
      </c>
      <c r="E89" s="744">
        <f>E87-E88</f>
        <v>861.33999999999969</v>
      </c>
      <c r="F89" s="720"/>
    </row>
    <row r="90" spans="1:6" ht="24" customHeight="1" x14ac:dyDescent="0.25">
      <c r="A90" s="1083"/>
      <c r="B90" s="1084"/>
      <c r="C90" s="1085"/>
      <c r="D90" s="1081" t="s">
        <v>722</v>
      </c>
      <c r="E90" s="1082"/>
      <c r="F90" s="714"/>
    </row>
    <row r="91" spans="1:6" ht="12.75" customHeight="1" x14ac:dyDescent="0.25">
      <c r="A91" s="737" t="s">
        <v>477</v>
      </c>
      <c r="B91" s="738" t="s">
        <v>589</v>
      </c>
      <c r="C91" s="703" t="s">
        <v>241</v>
      </c>
      <c r="D91" s="1073">
        <f>D87+E87</f>
        <v>826.41999999998689</v>
      </c>
      <c r="E91" s="1074"/>
      <c r="F91" s="700"/>
    </row>
    <row r="92" spans="1:6" ht="12.75" customHeight="1" thickBot="1" x14ac:dyDescent="0.3">
      <c r="A92" s="736" t="s">
        <v>478</v>
      </c>
      <c r="B92" s="708" t="s">
        <v>590</v>
      </c>
      <c r="C92" s="706" t="s">
        <v>244</v>
      </c>
      <c r="D92" s="1067">
        <f>D89+E89</f>
        <v>618.3999999999869</v>
      </c>
      <c r="E92" s="1068"/>
      <c r="F92" s="700"/>
    </row>
    <row r="93" spans="1:6" ht="12.75" customHeight="1" x14ac:dyDescent="0.25">
      <c r="A93" s="728"/>
      <c r="B93" s="710"/>
      <c r="C93" s="710"/>
      <c r="D93" s="700"/>
      <c r="E93" s="700"/>
      <c r="F93" s="700"/>
    </row>
    <row r="94" spans="1:6" ht="12.75" customHeight="1" x14ac:dyDescent="0.25">
      <c r="A94" s="709" t="s">
        <v>640</v>
      </c>
      <c r="B94" s="710"/>
      <c r="C94" s="710"/>
      <c r="D94" s="700"/>
      <c r="E94" s="700"/>
      <c r="F94" s="700"/>
    </row>
    <row r="95" spans="1:6" ht="12.75" customHeight="1" x14ac:dyDescent="0.25">
      <c r="A95" s="701" t="s">
        <v>666</v>
      </c>
      <c r="B95" s="710"/>
      <c r="C95" s="710"/>
      <c r="D95" s="700"/>
      <c r="E95" s="700"/>
      <c r="F95" s="700"/>
    </row>
    <row r="96" spans="1:6" ht="15" x14ac:dyDescent="0.25">
      <c r="A96" s="701" t="s">
        <v>669</v>
      </c>
      <c r="B96" s="702"/>
      <c r="C96" s="702"/>
      <c r="D96" s="700"/>
      <c r="E96" s="700"/>
      <c r="F96" s="700"/>
    </row>
    <row r="97" spans="1:3" x14ac:dyDescent="0.25">
      <c r="A97" s="730" t="s">
        <v>663</v>
      </c>
      <c r="B97" s="702"/>
      <c r="C97" s="702"/>
    </row>
    <row r="98" spans="1:3" ht="15" x14ac:dyDescent="0.25">
      <c r="A98" s="730" t="s">
        <v>1193</v>
      </c>
      <c r="B98" s="700"/>
      <c r="C98" s="700"/>
    </row>
  </sheetData>
  <customSheetViews>
    <customSheetView guid="{2AF6EA2A-E5C5-45EB-B6C4-875AD1E4E056}">
      <pane ySplit="5" topLeftCell="A6" activePane="bottomLeft" state="frozenSplit"/>
      <selection pane="bottomLeft" sqref="A1:E1"/>
      <rowBreaks count="1" manualBreakCount="1">
        <brk id="48" max="16383" man="1"/>
      </rowBreaks>
      <pageMargins left="0.70866141732283472" right="0" top="0.39370078740157483" bottom="0.39370078740157483" header="0.51181102362204722" footer="0.51181102362204722"/>
      <pageSetup paperSize="9" scale="80" orientation="portrait" r:id="rId1"/>
      <headerFooter alignWithMargins="0"/>
    </customSheetView>
  </customSheetViews>
  <mergeCells count="10">
    <mergeCell ref="D92:E92"/>
    <mergeCell ref="A1:E1"/>
    <mergeCell ref="A2:E2"/>
    <mergeCell ref="B6:C6"/>
    <mergeCell ref="A4:E4"/>
    <mergeCell ref="D91:E91"/>
    <mergeCell ref="A3:E3"/>
    <mergeCell ref="A49:E49"/>
    <mergeCell ref="D90:E90"/>
    <mergeCell ref="A90:C90"/>
  </mergeCells>
  <pageMargins left="0.70866141732283472" right="0" top="0.39370078740157483" bottom="0.39370078740157483" header="0.51181102362204722" footer="0.51181102362204722"/>
  <pageSetup paperSize="9" scale="80" orientation="portrait" r:id="rId2"/>
  <headerFooter alignWithMargins="0"/>
  <rowBreaks count="1" manualBreakCount="1">
    <brk id="4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Normal="100" workbookViewId="0">
      <selection activeCell="A41" sqref="A41"/>
    </sheetView>
  </sheetViews>
  <sheetFormatPr defaultRowHeight="12.75" x14ac:dyDescent="0.25"/>
  <cols>
    <col min="1" max="1" width="13.28515625" style="18" customWidth="1"/>
    <col min="2" max="2" width="63.28515625" style="18" customWidth="1"/>
    <col min="3" max="3" width="14.28515625" style="90" customWidth="1"/>
    <col min="4" max="4" width="56.42578125" style="18" customWidth="1"/>
    <col min="5" max="5" width="9.140625" style="18"/>
    <col min="6" max="6" width="17.5703125" style="18" customWidth="1"/>
    <col min="7" max="16384" width="9.140625" style="18"/>
  </cols>
  <sheetData>
    <row r="1" spans="1:8" ht="15.75" x14ac:dyDescent="0.25">
      <c r="A1" s="11" t="s">
        <v>1171</v>
      </c>
      <c r="B1" s="12"/>
      <c r="C1" s="18"/>
      <c r="D1" s="12"/>
    </row>
    <row r="2" spans="1:8" ht="13.5" thickBot="1" x14ac:dyDescent="0.3">
      <c r="A2" s="12"/>
      <c r="B2" s="12"/>
      <c r="C2" s="120" t="s">
        <v>500</v>
      </c>
      <c r="D2" s="12"/>
    </row>
    <row r="3" spans="1:8" ht="13.5" thickBot="1" x14ac:dyDescent="0.3">
      <c r="A3" s="1371" t="s">
        <v>521</v>
      </c>
      <c r="B3" s="1372"/>
      <c r="C3" s="788">
        <v>1587.32</v>
      </c>
    </row>
    <row r="4" spans="1:8" ht="12.75" customHeight="1" x14ac:dyDescent="0.25">
      <c r="A4" s="1377" t="s">
        <v>523</v>
      </c>
      <c r="B4" s="240" t="s">
        <v>726</v>
      </c>
      <c r="C4" s="256">
        <v>2005.1</v>
      </c>
      <c r="D4" s="241"/>
      <c r="E4" s="242"/>
      <c r="F4" s="243"/>
      <c r="G4" s="242"/>
    </row>
    <row r="5" spans="1:8" ht="12.75" customHeight="1" x14ac:dyDescent="0.25">
      <c r="A5" s="1378"/>
      <c r="B5" s="244" t="s">
        <v>547</v>
      </c>
      <c r="C5" s="256"/>
      <c r="D5" s="241"/>
      <c r="E5" s="242"/>
      <c r="F5" s="243"/>
      <c r="G5" s="242"/>
    </row>
    <row r="6" spans="1:8" ht="12.75" customHeight="1" thickBot="1" x14ac:dyDescent="0.3">
      <c r="A6" s="1379"/>
      <c r="B6" s="245" t="s">
        <v>727</v>
      </c>
      <c r="C6" s="257">
        <v>762.22</v>
      </c>
      <c r="D6" s="241"/>
      <c r="E6" s="242"/>
      <c r="F6" s="243"/>
      <c r="G6" s="242"/>
    </row>
    <row r="7" spans="1:8" ht="16.5" customHeight="1" thickBot="1" x14ac:dyDescent="0.3">
      <c r="A7" s="1380"/>
      <c r="B7" s="365" t="s">
        <v>505</v>
      </c>
      <c r="C7" s="258">
        <f>SUM(C4:C6)</f>
        <v>2767.3199999999997</v>
      </c>
      <c r="D7" s="241"/>
      <c r="E7" s="242"/>
      <c r="F7" s="243"/>
      <c r="G7" s="242"/>
    </row>
    <row r="8" spans="1:8" ht="16.5" customHeight="1" thickBot="1" x14ac:dyDescent="0.3">
      <c r="A8" s="367" t="s">
        <v>528</v>
      </c>
      <c r="B8" s="366" t="s">
        <v>505</v>
      </c>
      <c r="C8" s="259">
        <v>1690.87</v>
      </c>
      <c r="D8" s="241"/>
      <c r="E8" s="242"/>
      <c r="F8" s="243"/>
      <c r="G8" s="242"/>
    </row>
    <row r="9" spans="1:8" ht="16.5" customHeight="1" thickBot="1" x14ac:dyDescent="0.3">
      <c r="A9" s="1381" t="s">
        <v>548</v>
      </c>
      <c r="B9" s="1382"/>
      <c r="C9" s="783">
        <f>C3+C7-C8</f>
        <v>2663.7699999999995</v>
      </c>
      <c r="D9" s="241"/>
      <c r="E9" s="242"/>
      <c r="F9" s="243"/>
      <c r="G9" s="242"/>
    </row>
    <row r="10" spans="1:8" ht="15" customHeight="1" x14ac:dyDescent="0.25">
      <c r="A10" s="111"/>
      <c r="B10" s="126"/>
      <c r="C10" s="781"/>
      <c r="D10" s="241"/>
      <c r="E10" s="242"/>
      <c r="F10" s="243"/>
      <c r="G10" s="242"/>
    </row>
    <row r="11" spans="1:8" x14ac:dyDescent="0.25">
      <c r="A11" s="12" t="s">
        <v>640</v>
      </c>
      <c r="B11" s="246"/>
      <c r="C11" s="830"/>
      <c r="D11" s="246"/>
      <c r="E11" s="247"/>
      <c r="F11" s="241"/>
      <c r="G11" s="241"/>
      <c r="H11" s="241"/>
    </row>
    <row r="12" spans="1:8" x14ac:dyDescent="0.25">
      <c r="A12" s="280" t="s">
        <v>895</v>
      </c>
      <c r="B12" s="279"/>
      <c r="C12" s="248"/>
      <c r="D12" s="246"/>
      <c r="E12" s="247"/>
      <c r="F12" s="241"/>
      <c r="G12" s="241"/>
      <c r="H12" s="241"/>
    </row>
    <row r="13" spans="1:8" x14ac:dyDescent="0.25">
      <c r="A13" s="12" t="s">
        <v>653</v>
      </c>
      <c r="B13" s="131"/>
      <c r="C13" s="249"/>
      <c r="D13" s="131"/>
      <c r="E13" s="156"/>
      <c r="F13" s="156"/>
      <c r="G13" s="156"/>
      <c r="H13" s="156"/>
    </row>
    <row r="14" spans="1:8" x14ac:dyDescent="0.25">
      <c r="A14" s="166"/>
      <c r="B14" s="166"/>
      <c r="C14" s="250"/>
      <c r="D14" s="251"/>
      <c r="E14" s="252"/>
      <c r="F14" s="252"/>
      <c r="G14" s="252"/>
      <c r="H14" s="253"/>
    </row>
    <row r="15" spans="1:8" ht="12.75" customHeight="1" x14ac:dyDescent="0.25">
      <c r="A15" s="1383" t="s">
        <v>1204</v>
      </c>
      <c r="B15" s="1383"/>
      <c r="C15" s="784"/>
      <c r="D15" s="166"/>
      <c r="E15" s="253"/>
      <c r="F15" s="253"/>
      <c r="G15" s="252"/>
      <c r="H15" s="253"/>
    </row>
    <row r="16" spans="1:8" ht="12.75" customHeight="1" x14ac:dyDescent="0.25">
      <c r="A16" s="254"/>
      <c r="B16" s="785" t="s">
        <v>1204</v>
      </c>
      <c r="C16" s="786"/>
      <c r="D16" s="253"/>
      <c r="E16" s="253"/>
      <c r="F16" s="253"/>
      <c r="G16" s="253"/>
      <c r="H16" s="253"/>
    </row>
    <row r="17" spans="1:8" ht="12.75" customHeight="1" x14ac:dyDescent="0.25">
      <c r="A17" s="255"/>
      <c r="B17" s="808" t="s">
        <v>1205</v>
      </c>
      <c r="C17" s="787"/>
      <c r="D17" s="255"/>
      <c r="E17" s="255"/>
      <c r="F17" s="255"/>
      <c r="G17" s="255"/>
      <c r="H17" s="255"/>
    </row>
    <row r="18" spans="1:8" ht="12.75" customHeight="1" x14ac:dyDescent="0.25">
      <c r="A18" s="255"/>
      <c r="B18" s="808" t="s">
        <v>1206</v>
      </c>
      <c r="C18" s="787"/>
      <c r="D18" s="255"/>
      <c r="E18" s="255"/>
      <c r="F18" s="255"/>
      <c r="G18" s="255"/>
      <c r="H18" s="255"/>
    </row>
    <row r="19" spans="1:8" ht="12.75" customHeight="1" x14ac:dyDescent="0.25">
      <c r="A19" s="156"/>
      <c r="B19" s="776" t="s">
        <v>1207</v>
      </c>
      <c r="C19" s="778"/>
      <c r="D19" s="156"/>
      <c r="E19" s="156"/>
      <c r="F19" s="156"/>
      <c r="G19" s="156"/>
      <c r="H19" s="156"/>
    </row>
    <row r="20" spans="1:8" ht="12.75" customHeight="1" x14ac:dyDescent="0.25">
      <c r="A20" s="156"/>
      <c r="B20" s="776" t="s">
        <v>1208</v>
      </c>
      <c r="C20" s="778"/>
      <c r="D20" s="156"/>
      <c r="E20" s="156"/>
      <c r="F20" s="156"/>
      <c r="G20" s="156"/>
      <c r="H20" s="156"/>
    </row>
    <row r="21" spans="1:8" x14ac:dyDescent="0.25">
      <c r="A21" s="156"/>
      <c r="B21" s="156"/>
      <c r="C21" s="167"/>
      <c r="D21" s="156"/>
      <c r="E21" s="156"/>
      <c r="F21" s="156"/>
      <c r="G21" s="156"/>
      <c r="H21" s="156"/>
    </row>
    <row r="22" spans="1:8" x14ac:dyDescent="0.25">
      <c r="A22" s="156"/>
      <c r="B22" s="156"/>
      <c r="C22" s="167"/>
      <c r="D22" s="156"/>
      <c r="E22" s="156"/>
      <c r="F22" s="156"/>
      <c r="G22" s="156"/>
      <c r="H22" s="156"/>
    </row>
    <row r="23" spans="1:8" x14ac:dyDescent="0.25">
      <c r="A23" s="156"/>
      <c r="B23" s="156"/>
      <c r="C23" s="167"/>
      <c r="D23" s="156"/>
      <c r="E23" s="156"/>
      <c r="F23" s="156"/>
      <c r="G23" s="156"/>
      <c r="H23" s="156"/>
    </row>
    <row r="24" spans="1:8" x14ac:dyDescent="0.25">
      <c r="A24" s="156"/>
      <c r="B24" s="156"/>
      <c r="C24" s="167"/>
      <c r="D24" s="156"/>
      <c r="E24" s="156"/>
      <c r="F24" s="156"/>
      <c r="G24" s="156"/>
      <c r="H24" s="156"/>
    </row>
    <row r="25" spans="1:8" x14ac:dyDescent="0.25">
      <c r="A25" s="156"/>
      <c r="B25" s="156"/>
      <c r="C25" s="167"/>
      <c r="D25" s="156"/>
      <c r="E25" s="156"/>
      <c r="F25" s="156"/>
      <c r="G25" s="156"/>
      <c r="H25" s="156"/>
    </row>
    <row r="26" spans="1:8" x14ac:dyDescent="0.25">
      <c r="A26" s="156"/>
      <c r="B26" s="156"/>
      <c r="C26" s="167"/>
      <c r="D26" s="156"/>
      <c r="E26" s="156"/>
      <c r="F26" s="156"/>
      <c r="G26" s="156"/>
      <c r="H26" s="156"/>
    </row>
    <row r="27" spans="1:8" x14ac:dyDescent="0.25">
      <c r="A27" s="156"/>
      <c r="B27" s="156"/>
      <c r="C27" s="167"/>
      <c r="D27" s="156"/>
      <c r="E27" s="156"/>
      <c r="F27" s="156"/>
      <c r="G27" s="156"/>
      <c r="H27" s="156"/>
    </row>
    <row r="28" spans="1:8" x14ac:dyDescent="0.25">
      <c r="A28" s="156"/>
      <c r="B28" s="156"/>
      <c r="C28" s="167"/>
      <c r="D28" s="156"/>
      <c r="E28" s="156"/>
      <c r="F28" s="156"/>
      <c r="G28" s="156"/>
      <c r="H28" s="156"/>
    </row>
    <row r="29" spans="1:8" x14ac:dyDescent="0.25">
      <c r="A29" s="156"/>
      <c r="B29" s="156"/>
      <c r="C29" s="167"/>
      <c r="D29" s="156"/>
      <c r="E29" s="156"/>
      <c r="F29" s="156"/>
      <c r="G29" s="156"/>
      <c r="H29" s="156"/>
    </row>
    <row r="30" spans="1:8" x14ac:dyDescent="0.25">
      <c r="A30" s="156"/>
      <c r="B30" s="156"/>
      <c r="C30" s="167"/>
      <c r="D30" s="156"/>
      <c r="E30" s="156"/>
      <c r="F30" s="156"/>
      <c r="G30" s="156"/>
      <c r="H30" s="156"/>
    </row>
    <row r="31" spans="1:8" x14ac:dyDescent="0.25">
      <c r="A31" s="156"/>
      <c r="B31" s="156"/>
      <c r="C31" s="167"/>
      <c r="D31" s="156"/>
      <c r="E31" s="156"/>
      <c r="F31" s="156"/>
      <c r="G31" s="156"/>
      <c r="H31" s="156"/>
    </row>
    <row r="32" spans="1:8" x14ac:dyDescent="0.25">
      <c r="A32" s="156"/>
      <c r="B32" s="156"/>
      <c r="C32" s="167"/>
      <c r="D32" s="156"/>
      <c r="E32" s="156"/>
      <c r="F32" s="156"/>
      <c r="G32" s="156"/>
      <c r="H32" s="156"/>
    </row>
    <row r="33" spans="1:8" x14ac:dyDescent="0.25">
      <c r="A33" s="156"/>
      <c r="B33" s="156"/>
      <c r="C33" s="167"/>
      <c r="D33" s="156"/>
      <c r="E33" s="156"/>
      <c r="F33" s="156"/>
      <c r="G33" s="156"/>
      <c r="H33" s="156"/>
    </row>
  </sheetData>
  <sheetProtection insertRows="0"/>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4">
    <mergeCell ref="A4:A7"/>
    <mergeCell ref="A3:B3"/>
    <mergeCell ref="A9:B9"/>
    <mergeCell ref="A15:B15"/>
  </mergeCells>
  <printOptions horizontalCentered="1"/>
  <pageMargins left="0.78740157480314965" right="0.78740157480314965" top="0.98425196850393704" bottom="0.98425196850393704" header="0.51181102362204722" footer="0.51181102362204722"/>
  <pageSetup paperSize="9" scale="93" orientation="portrait" cellComments="asDisplayed" horizontalDpi="300" verticalDpi="300"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election activeCell="A41" sqref="A41"/>
    </sheetView>
  </sheetViews>
  <sheetFormatPr defaultRowHeight="12.75" x14ac:dyDescent="0.2"/>
  <cols>
    <col min="1" max="1" width="15.5703125" style="62" customWidth="1"/>
    <col min="2" max="2" width="32" style="62" customWidth="1"/>
    <col min="3" max="3" width="17.85546875" style="106" customWidth="1"/>
    <col min="4" max="16384" width="9.140625" style="62"/>
  </cols>
  <sheetData>
    <row r="1" spans="1:5" ht="13.5" customHeight="1" x14ac:dyDescent="0.25">
      <c r="A1" s="80" t="s">
        <v>1172</v>
      </c>
      <c r="B1" s="64"/>
      <c r="D1" s="64"/>
      <c r="E1" s="64"/>
    </row>
    <row r="2" spans="1:5" ht="13.5" thickBot="1" x14ac:dyDescent="0.25">
      <c r="A2" s="64"/>
      <c r="B2" s="64"/>
      <c r="C2" s="107" t="s">
        <v>500</v>
      </c>
      <c r="D2" s="64"/>
      <c r="E2" s="64"/>
    </row>
    <row r="3" spans="1:5" ht="13.5" thickBot="1" x14ac:dyDescent="0.25">
      <c r="A3" s="1371" t="s">
        <v>521</v>
      </c>
      <c r="B3" s="1372"/>
      <c r="C3" s="93">
        <v>0</v>
      </c>
      <c r="D3" s="64"/>
      <c r="E3" s="64"/>
    </row>
    <row r="4" spans="1:5" x14ac:dyDescent="0.2">
      <c r="A4" s="1225" t="s">
        <v>523</v>
      </c>
      <c r="B4" s="94" t="s">
        <v>524</v>
      </c>
      <c r="C4" s="226"/>
      <c r="D4" s="64"/>
      <c r="E4" s="64"/>
    </row>
    <row r="5" spans="1:5" x14ac:dyDescent="0.2">
      <c r="A5" s="1370"/>
      <c r="B5" s="34" t="s">
        <v>549</v>
      </c>
      <c r="C5" s="175"/>
      <c r="D5" s="64"/>
      <c r="E5" s="64"/>
    </row>
    <row r="6" spans="1:5" x14ac:dyDescent="0.2">
      <c r="A6" s="1370"/>
      <c r="B6" s="34" t="s">
        <v>525</v>
      </c>
      <c r="C6" s="175"/>
      <c r="D6" s="64"/>
      <c r="E6" s="64"/>
    </row>
    <row r="7" spans="1:5" x14ac:dyDescent="0.2">
      <c r="A7" s="1370"/>
      <c r="B7" s="83" t="s">
        <v>527</v>
      </c>
      <c r="C7" s="178"/>
      <c r="D7" s="64"/>
      <c r="E7" s="64"/>
    </row>
    <row r="8" spans="1:5" ht="13.5" thickBot="1" x14ac:dyDescent="0.25">
      <c r="A8" s="1370"/>
      <c r="B8" s="83" t="s">
        <v>723</v>
      </c>
      <c r="C8" s="178"/>
      <c r="D8" s="64"/>
      <c r="E8" s="64"/>
    </row>
    <row r="9" spans="1:5" ht="13.5" thickBot="1" x14ac:dyDescent="0.25">
      <c r="A9" s="1226"/>
      <c r="B9" s="364" t="s">
        <v>505</v>
      </c>
      <c r="C9" s="260">
        <f>SUM(C4:C8)</f>
        <v>0</v>
      </c>
      <c r="D9" s="64"/>
      <c r="E9" s="64"/>
    </row>
    <row r="10" spans="1:5" x14ac:dyDescent="0.2">
      <c r="A10" s="1384" t="s">
        <v>528</v>
      </c>
      <c r="B10" s="94" t="s">
        <v>550</v>
      </c>
      <c r="C10" s="173"/>
      <c r="D10" s="64"/>
      <c r="E10" s="64"/>
    </row>
    <row r="11" spans="1:5" x14ac:dyDescent="0.2">
      <c r="A11" s="1370"/>
      <c r="B11" s="34" t="s">
        <v>551</v>
      </c>
      <c r="C11" s="175"/>
      <c r="D11" s="64"/>
      <c r="E11" s="64"/>
    </row>
    <row r="12" spans="1:5" x14ac:dyDescent="0.2">
      <c r="A12" s="1370"/>
      <c r="B12" s="34" t="s">
        <v>530</v>
      </c>
      <c r="C12" s="175"/>
      <c r="D12" s="64"/>
      <c r="E12" s="64"/>
    </row>
    <row r="13" spans="1:5" x14ac:dyDescent="0.2">
      <c r="A13" s="1370"/>
      <c r="B13" s="34" t="s">
        <v>532</v>
      </c>
      <c r="C13" s="175"/>
      <c r="D13" s="64"/>
      <c r="E13" s="64"/>
    </row>
    <row r="14" spans="1:5" ht="13.5" thickBot="1" x14ac:dyDescent="0.25">
      <c r="A14" s="1370"/>
      <c r="B14" s="34" t="s">
        <v>724</v>
      </c>
      <c r="C14" s="175"/>
      <c r="D14" s="64"/>
      <c r="E14" s="64"/>
    </row>
    <row r="15" spans="1:5" ht="13.5" thickBot="1" x14ac:dyDescent="0.25">
      <c r="A15" s="1226"/>
      <c r="B15" s="364" t="s">
        <v>505</v>
      </c>
      <c r="C15" s="260">
        <f>SUM(C10:C14)</f>
        <v>0</v>
      </c>
      <c r="D15" s="64"/>
      <c r="E15" s="64"/>
    </row>
    <row r="16" spans="1:5" ht="13.5" thickBot="1" x14ac:dyDescent="0.25">
      <c r="A16" s="1371" t="s">
        <v>522</v>
      </c>
      <c r="B16" s="1372"/>
      <c r="C16" s="260">
        <f>C3+C9-C15</f>
        <v>0</v>
      </c>
      <c r="D16" s="64"/>
      <c r="E16" s="64"/>
    </row>
    <row r="17" spans="1:5" x14ac:dyDescent="0.2">
      <c r="A17" s="64"/>
      <c r="B17" s="35"/>
      <c r="C17" s="97"/>
      <c r="D17" s="64"/>
      <c r="E17" s="64"/>
    </row>
    <row r="18" spans="1:5" x14ac:dyDescent="0.2">
      <c r="A18" s="12" t="s">
        <v>640</v>
      </c>
      <c r="B18" s="64"/>
      <c r="C18" s="97"/>
      <c r="D18" s="64"/>
      <c r="E18" s="64"/>
    </row>
    <row r="19" spans="1:5" x14ac:dyDescent="0.2">
      <c r="A19" s="12" t="s">
        <v>652</v>
      </c>
      <c r="B19" s="64"/>
      <c r="C19" s="97"/>
      <c r="D19" s="64"/>
      <c r="E19" s="64"/>
    </row>
    <row r="20" spans="1:5" x14ac:dyDescent="0.2">
      <c r="A20" s="64"/>
      <c r="B20" s="64"/>
      <c r="C20" s="97"/>
      <c r="D20" s="64"/>
      <c r="E20" s="64"/>
    </row>
    <row r="21" spans="1:5" x14ac:dyDescent="0.2">
      <c r="A21" s="64"/>
      <c r="B21" s="64"/>
      <c r="C21" s="97"/>
      <c r="D21" s="64"/>
      <c r="E21" s="64"/>
    </row>
    <row r="22" spans="1:5" x14ac:dyDescent="0.2">
      <c r="A22" s="64"/>
      <c r="B22" s="64"/>
      <c r="C22" s="97"/>
      <c r="D22" s="64"/>
      <c r="E22" s="64"/>
    </row>
  </sheetData>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r:id="rId1"/>
      <headerFooter alignWithMargins="0"/>
    </customSheetView>
  </customSheetViews>
  <mergeCells count="4">
    <mergeCell ref="A4:A9"/>
    <mergeCell ref="A10:A15"/>
    <mergeCell ref="A3:B3"/>
    <mergeCell ref="A16:B16"/>
  </mergeCells>
  <printOptions horizontalCentered="1"/>
  <pageMargins left="0.78740157480314965" right="0.78740157480314965" top="0.98425196850393704" bottom="0.98425196850393704" header="0.51181102362204722" footer="0.51181102362204722"/>
  <pageSetup paperSize="9"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Normal="100" workbookViewId="0">
      <selection activeCell="A41" sqref="A41"/>
    </sheetView>
  </sheetViews>
  <sheetFormatPr defaultRowHeight="12.75" x14ac:dyDescent="0.25"/>
  <cols>
    <col min="1" max="1" width="13.5703125" style="18" customWidth="1"/>
    <col min="2" max="2" width="6.85546875" style="18" customWidth="1"/>
    <col min="3" max="3" width="66.85546875" style="18" customWidth="1"/>
    <col min="4" max="6" width="10.42578125" style="90" customWidth="1"/>
    <col min="7" max="7" width="17.5703125" style="18" customWidth="1"/>
    <col min="8" max="16384" width="9.140625" style="18"/>
  </cols>
  <sheetData>
    <row r="1" spans="1:9" ht="15.75" x14ac:dyDescent="0.25">
      <c r="A1" s="11" t="s">
        <v>1173</v>
      </c>
      <c r="B1" s="12"/>
      <c r="C1" s="12"/>
      <c r="D1" s="89"/>
      <c r="E1" s="89"/>
      <c r="G1" s="12"/>
      <c r="H1" s="12"/>
      <c r="I1" s="12"/>
    </row>
    <row r="2" spans="1:9" ht="13.5" thickBot="1" x14ac:dyDescent="0.3">
      <c r="A2" s="12"/>
      <c r="B2" s="12"/>
      <c r="C2" s="12"/>
      <c r="D2" s="89"/>
      <c r="E2" s="89"/>
      <c r="F2" s="120" t="s">
        <v>500</v>
      </c>
      <c r="G2" s="12"/>
      <c r="H2" s="12"/>
      <c r="I2" s="12"/>
    </row>
    <row r="3" spans="1:9" s="30" customFormat="1" ht="17.25" customHeight="1" thickBot="1" x14ac:dyDescent="0.3">
      <c r="A3" s="121"/>
      <c r="B3" s="122"/>
      <c r="C3" s="123" t="s">
        <v>513</v>
      </c>
      <c r="D3" s="124" t="s">
        <v>552</v>
      </c>
      <c r="E3" s="124" t="s">
        <v>553</v>
      </c>
      <c r="F3" s="125" t="s">
        <v>506</v>
      </c>
      <c r="G3" s="29"/>
      <c r="H3" s="29"/>
      <c r="I3" s="29"/>
    </row>
    <row r="4" spans="1:9" ht="12.75" customHeight="1" x14ac:dyDescent="0.25">
      <c r="A4" s="1385" t="s">
        <v>521</v>
      </c>
      <c r="B4" s="33" t="s">
        <v>554</v>
      </c>
      <c r="C4" s="33"/>
      <c r="D4" s="172"/>
      <c r="E4" s="172"/>
      <c r="F4" s="261">
        <f t="shared" ref="F4:F17" si="0">SUM(D4:E4)</f>
        <v>0</v>
      </c>
      <c r="G4" s="12"/>
      <c r="H4" s="12"/>
      <c r="I4" s="12"/>
    </row>
    <row r="5" spans="1:9" ht="12.75" customHeight="1" x14ac:dyDescent="0.25">
      <c r="A5" s="1385"/>
      <c r="B5" s="34" t="s">
        <v>555</v>
      </c>
      <c r="C5" s="34"/>
      <c r="D5" s="174"/>
      <c r="E5" s="174"/>
      <c r="F5" s="262">
        <f t="shared" si="0"/>
        <v>0</v>
      </c>
      <c r="G5" s="126"/>
      <c r="H5" s="127"/>
      <c r="I5" s="12"/>
    </row>
    <row r="6" spans="1:9" ht="12.75" customHeight="1" x14ac:dyDescent="0.25">
      <c r="A6" s="1385"/>
      <c r="B6" s="34" t="s">
        <v>600</v>
      </c>
      <c r="C6" s="34"/>
      <c r="D6" s="263"/>
      <c r="E6" s="174"/>
      <c r="F6" s="264">
        <f t="shared" si="0"/>
        <v>0</v>
      </c>
      <c r="G6" s="126"/>
      <c r="H6" s="127"/>
      <c r="I6" s="12"/>
    </row>
    <row r="7" spans="1:9" ht="12.75" customHeight="1" thickBot="1" x14ac:dyDescent="0.3">
      <c r="A7" s="1385"/>
      <c r="B7" s="83" t="s">
        <v>601</v>
      </c>
      <c r="C7" s="128"/>
      <c r="D7" s="265">
        <v>12.8</v>
      </c>
      <c r="E7" s="177"/>
      <c r="F7" s="266">
        <f t="shared" si="0"/>
        <v>12.8</v>
      </c>
      <c r="G7" s="126"/>
      <c r="H7" s="127"/>
      <c r="I7" s="12"/>
    </row>
    <row r="8" spans="1:9" ht="13.5" thickBot="1" x14ac:dyDescent="0.3">
      <c r="A8" s="1386"/>
      <c r="B8" s="129" t="s">
        <v>506</v>
      </c>
      <c r="C8" s="129"/>
      <c r="D8" s="267">
        <f>SUM(D4:D7)</f>
        <v>12.8</v>
      </c>
      <c r="E8" s="267">
        <f>SUM(E4:E7)</f>
        <v>0</v>
      </c>
      <c r="F8" s="268">
        <f>SUM(F4:F7)</f>
        <v>12.8</v>
      </c>
      <c r="G8" s="126"/>
      <c r="H8" s="127"/>
      <c r="I8" s="12"/>
    </row>
    <row r="9" spans="1:9" x14ac:dyDescent="0.25">
      <c r="A9" s="1387" t="s">
        <v>556</v>
      </c>
      <c r="B9" s="33" t="s">
        <v>554</v>
      </c>
      <c r="C9" s="130"/>
      <c r="D9" s="269">
        <v>1592.19</v>
      </c>
      <c r="E9" s="269"/>
      <c r="F9" s="270">
        <f t="shared" si="0"/>
        <v>1592.19</v>
      </c>
      <c r="G9" s="131"/>
      <c r="H9" s="131"/>
      <c r="I9" s="131"/>
    </row>
    <row r="10" spans="1:9" x14ac:dyDescent="0.25">
      <c r="A10" s="1388"/>
      <c r="B10" s="34" t="s">
        <v>555</v>
      </c>
      <c r="C10" s="132"/>
      <c r="D10" s="172"/>
      <c r="E10" s="174"/>
      <c r="F10" s="271">
        <f t="shared" si="0"/>
        <v>0</v>
      </c>
      <c r="G10" s="131"/>
      <c r="H10" s="131"/>
      <c r="I10" s="131"/>
    </row>
    <row r="11" spans="1:9" x14ac:dyDescent="0.25">
      <c r="A11" s="1388"/>
      <c r="B11" s="34" t="s">
        <v>600</v>
      </c>
      <c r="C11" s="132"/>
      <c r="D11" s="172"/>
      <c r="E11" s="174"/>
      <c r="F11" s="271">
        <f t="shared" si="0"/>
        <v>0</v>
      </c>
      <c r="G11" s="12"/>
      <c r="H11" s="12"/>
      <c r="I11" s="12"/>
    </row>
    <row r="12" spans="1:9" ht="13.5" thickBot="1" x14ac:dyDescent="0.3">
      <c r="A12" s="1388"/>
      <c r="B12" s="83" t="s">
        <v>601</v>
      </c>
      <c r="C12" s="132"/>
      <c r="D12" s="174">
        <v>56.08</v>
      </c>
      <c r="E12" s="174"/>
      <c r="F12" s="272">
        <f t="shared" si="0"/>
        <v>56.08</v>
      </c>
      <c r="G12" s="12"/>
      <c r="H12" s="12"/>
      <c r="I12" s="12"/>
    </row>
    <row r="13" spans="1:9" ht="13.5" thickBot="1" x14ac:dyDescent="0.3">
      <c r="A13" s="1389"/>
      <c r="B13" s="92" t="s">
        <v>505</v>
      </c>
      <c r="C13" s="92"/>
      <c r="D13" s="273">
        <f>SUM(D9:D12)</f>
        <v>1648.27</v>
      </c>
      <c r="E13" s="273">
        <f>SUM(E9:E12)</f>
        <v>0</v>
      </c>
      <c r="F13" s="274">
        <f>SUM(D13:E13)</f>
        <v>1648.27</v>
      </c>
      <c r="G13" s="12"/>
      <c r="H13" s="12"/>
      <c r="I13" s="12"/>
    </row>
    <row r="14" spans="1:9" x14ac:dyDescent="0.25">
      <c r="A14" s="1387" t="s">
        <v>557</v>
      </c>
      <c r="B14" s="33" t="s">
        <v>554</v>
      </c>
      <c r="C14" s="133"/>
      <c r="D14" s="172"/>
      <c r="E14" s="172"/>
      <c r="F14" s="271">
        <f t="shared" si="0"/>
        <v>0</v>
      </c>
      <c r="G14" s="131"/>
      <c r="H14" s="131"/>
      <c r="I14" s="131"/>
    </row>
    <row r="15" spans="1:9" x14ac:dyDescent="0.25">
      <c r="A15" s="1388"/>
      <c r="B15" s="34" t="s">
        <v>555</v>
      </c>
      <c r="C15" s="132"/>
      <c r="D15" s="172"/>
      <c r="E15" s="174"/>
      <c r="F15" s="271">
        <f t="shared" si="0"/>
        <v>0</v>
      </c>
      <c r="G15" s="131"/>
      <c r="H15" s="131"/>
      <c r="I15" s="131"/>
    </row>
    <row r="16" spans="1:9" x14ac:dyDescent="0.25">
      <c r="A16" s="1388"/>
      <c r="B16" s="34" t="s">
        <v>600</v>
      </c>
      <c r="C16" s="132"/>
      <c r="D16" s="172"/>
      <c r="E16" s="174"/>
      <c r="F16" s="271">
        <f t="shared" si="0"/>
        <v>0</v>
      </c>
      <c r="G16" s="12"/>
      <c r="H16" s="12"/>
      <c r="I16" s="12"/>
    </row>
    <row r="17" spans="1:9" ht="13.5" thickBot="1" x14ac:dyDescent="0.3">
      <c r="A17" s="1388"/>
      <c r="B17" s="83" t="s">
        <v>601</v>
      </c>
      <c r="C17" s="132"/>
      <c r="D17" s="174">
        <v>12.8</v>
      </c>
      <c r="E17" s="174"/>
      <c r="F17" s="272">
        <f t="shared" si="0"/>
        <v>12.8</v>
      </c>
      <c r="G17" s="12"/>
      <c r="H17" s="12"/>
      <c r="I17" s="12"/>
    </row>
    <row r="18" spans="1:9" ht="13.5" thickBot="1" x14ac:dyDescent="0.3">
      <c r="A18" s="1389"/>
      <c r="B18" s="129" t="s">
        <v>506</v>
      </c>
      <c r="C18" s="92"/>
      <c r="D18" s="273">
        <f>SUM(D14:D17)</f>
        <v>12.8</v>
      </c>
      <c r="E18" s="273">
        <f>SUM(E14:E17)</f>
        <v>0</v>
      </c>
      <c r="F18" s="274">
        <f>SUM(D18:E18)</f>
        <v>12.8</v>
      </c>
      <c r="G18" s="12"/>
      <c r="H18" s="12"/>
      <c r="I18" s="12"/>
    </row>
    <row r="19" spans="1:9" x14ac:dyDescent="0.25">
      <c r="A19" s="1385" t="s">
        <v>522</v>
      </c>
      <c r="B19" s="33" t="s">
        <v>554</v>
      </c>
      <c r="C19" s="33"/>
      <c r="D19" s="275">
        <f t="shared" ref="D19:E22" si="1">D4+D9-D14</f>
        <v>1592.19</v>
      </c>
      <c r="E19" s="275">
        <f t="shared" si="1"/>
        <v>0</v>
      </c>
      <c r="F19" s="261">
        <f>SUM(D19:E19)</f>
        <v>1592.19</v>
      </c>
      <c r="G19" s="12"/>
      <c r="H19" s="12"/>
      <c r="I19" s="12"/>
    </row>
    <row r="20" spans="1:9" x14ac:dyDescent="0.25">
      <c r="A20" s="1385"/>
      <c r="B20" s="34" t="s">
        <v>555</v>
      </c>
      <c r="C20" s="34"/>
      <c r="D20" s="275">
        <f t="shared" si="1"/>
        <v>0</v>
      </c>
      <c r="E20" s="275">
        <f t="shared" si="1"/>
        <v>0</v>
      </c>
      <c r="F20" s="262">
        <f>SUM(D20:E20)</f>
        <v>0</v>
      </c>
      <c r="G20" s="12"/>
      <c r="H20" s="12"/>
      <c r="I20" s="12"/>
    </row>
    <row r="21" spans="1:9" x14ac:dyDescent="0.25">
      <c r="A21" s="1385"/>
      <c r="B21" s="34" t="s">
        <v>600</v>
      </c>
      <c r="C21" s="34"/>
      <c r="D21" s="275">
        <f t="shared" si="1"/>
        <v>0</v>
      </c>
      <c r="E21" s="275">
        <f t="shared" si="1"/>
        <v>0</v>
      </c>
      <c r="F21" s="264">
        <f>SUM(D21:E21)</f>
        <v>0</v>
      </c>
      <c r="G21" s="12"/>
      <c r="H21" s="12"/>
      <c r="I21" s="12"/>
    </row>
    <row r="22" spans="1:9" ht="13.5" thickBot="1" x14ac:dyDescent="0.3">
      <c r="A22" s="1385"/>
      <c r="B22" s="83" t="s">
        <v>601</v>
      </c>
      <c r="C22" s="34"/>
      <c r="D22" s="275">
        <f t="shared" si="1"/>
        <v>56.08</v>
      </c>
      <c r="E22" s="275">
        <f t="shared" si="1"/>
        <v>0</v>
      </c>
      <c r="F22" s="264">
        <f>SUM(D22:E22)</f>
        <v>56.08</v>
      </c>
      <c r="G22" s="12"/>
      <c r="H22" s="12"/>
      <c r="I22" s="12"/>
    </row>
    <row r="23" spans="1:9" ht="13.5" thickBot="1" x14ac:dyDescent="0.3">
      <c r="A23" s="1386"/>
      <c r="B23" s="129" t="s">
        <v>506</v>
      </c>
      <c r="C23" s="129"/>
      <c r="D23" s="267">
        <f>SUM(D19:D22)</f>
        <v>1648.27</v>
      </c>
      <c r="E23" s="267">
        <f>SUM(E19:E22)</f>
        <v>0</v>
      </c>
      <c r="F23" s="268">
        <f>SUM(F19:F22)</f>
        <v>1648.27</v>
      </c>
    </row>
    <row r="25" spans="1:9" x14ac:dyDescent="0.25">
      <c r="A25" s="134"/>
      <c r="D25" s="135"/>
    </row>
    <row r="26" spans="1:9" x14ac:dyDescent="0.25">
      <c r="B26" s="134"/>
    </row>
  </sheetData>
  <sheetProtection insertRows="0" deleteRows="0"/>
  <customSheetViews>
    <customSheetView guid="{2AF6EA2A-E5C5-45EB-B6C4-875AD1E4E056}">
      <selection activeCell="A2" sqref="A2"/>
      <pageMargins left="0.2" right="0.2"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4">
    <mergeCell ref="A4:A8"/>
    <mergeCell ref="A9:A13"/>
    <mergeCell ref="A14:A18"/>
    <mergeCell ref="A19:A23"/>
  </mergeCells>
  <printOptions horizontalCentered="1"/>
  <pageMargins left="0.19685039370078741" right="0.19685039370078741" top="0.98425196850393704" bottom="0.98425196850393704" header="0.51181102362204722" footer="0.51181102362204722"/>
  <pageSetup paperSize="9" scale="84" orientation="portrait" cellComments="asDisplayed" horizontalDpi="300" verticalDpi="300"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A41" sqref="A41"/>
    </sheetView>
  </sheetViews>
  <sheetFormatPr defaultRowHeight="12.75" x14ac:dyDescent="0.2"/>
  <cols>
    <col min="1" max="1" width="12.85546875" style="136" customWidth="1"/>
    <col min="2" max="2" width="58.140625" style="136" customWidth="1"/>
    <col min="3" max="3" width="11.85546875" style="137" customWidth="1"/>
    <col min="4" max="4" width="17.5703125" style="136" customWidth="1"/>
    <col min="5" max="16384" width="9.140625" style="136"/>
  </cols>
  <sheetData>
    <row r="1" spans="1:6" ht="15.75" x14ac:dyDescent="0.25">
      <c r="A1" s="138" t="s">
        <v>1174</v>
      </c>
    </row>
    <row r="2" spans="1:6" ht="13.5" thickBot="1" x14ac:dyDescent="0.25">
      <c r="C2" s="139" t="s">
        <v>500</v>
      </c>
    </row>
    <row r="3" spans="1:6" ht="13.5" thickBot="1" x14ac:dyDescent="0.25">
      <c r="A3" s="1371" t="s">
        <v>521</v>
      </c>
      <c r="B3" s="1372"/>
      <c r="C3" s="788">
        <v>374.12</v>
      </c>
    </row>
    <row r="4" spans="1:6" ht="13.5" thickBot="1" x14ac:dyDescent="0.25">
      <c r="A4" s="362" t="s">
        <v>523</v>
      </c>
      <c r="B4" s="140" t="s">
        <v>558</v>
      </c>
      <c r="C4" s="782">
        <v>530.63</v>
      </c>
      <c r="D4" s="141"/>
      <c r="E4" s="142"/>
    </row>
    <row r="5" spans="1:6" ht="13.5" thickBot="1" x14ac:dyDescent="0.25">
      <c r="A5" s="1373" t="s">
        <v>528</v>
      </c>
      <c r="B5" s="140" t="s">
        <v>725</v>
      </c>
      <c r="C5" s="228">
        <f>C6+C7+C8</f>
        <v>469.66</v>
      </c>
      <c r="D5" s="143"/>
      <c r="E5" s="143"/>
      <c r="F5" s="143"/>
    </row>
    <row r="6" spans="1:6" x14ac:dyDescent="0.2">
      <c r="A6" s="1374"/>
      <c r="B6" s="775" t="s">
        <v>1201</v>
      </c>
      <c r="C6" s="228">
        <v>389.06</v>
      </c>
      <c r="D6" s="144"/>
      <c r="E6" s="144"/>
      <c r="F6" s="145"/>
    </row>
    <row r="7" spans="1:6" x14ac:dyDescent="0.2">
      <c r="A7" s="1374"/>
      <c r="B7" s="772" t="s">
        <v>1202</v>
      </c>
      <c r="C7" s="779">
        <v>16.66</v>
      </c>
      <c r="D7" s="145"/>
      <c r="E7" s="144"/>
      <c r="F7" s="145"/>
    </row>
    <row r="8" spans="1:6" ht="13.5" thickBot="1" x14ac:dyDescent="0.25">
      <c r="A8" s="1374"/>
      <c r="B8" s="772" t="s">
        <v>1203</v>
      </c>
      <c r="C8" s="779">
        <v>63.94</v>
      </c>
      <c r="D8" s="145"/>
      <c r="E8" s="145"/>
      <c r="F8" s="145"/>
    </row>
    <row r="9" spans="1:6" ht="13.5" thickBot="1" x14ac:dyDescent="0.25">
      <c r="A9" s="1375"/>
      <c r="B9" s="363" t="s">
        <v>505</v>
      </c>
      <c r="C9" s="277">
        <f>C5</f>
        <v>469.66</v>
      </c>
      <c r="D9" s="146"/>
      <c r="E9" s="146"/>
      <c r="F9" s="146"/>
    </row>
    <row r="10" spans="1:6" ht="13.5" thickBot="1" x14ac:dyDescent="0.25">
      <c r="A10" s="1371" t="s">
        <v>522</v>
      </c>
      <c r="B10" s="1372"/>
      <c r="C10" s="278">
        <f>C3+C4-C9</f>
        <v>435.09</v>
      </c>
      <c r="D10" s="143"/>
      <c r="E10" s="143"/>
      <c r="F10" s="143"/>
    </row>
    <row r="11" spans="1:6" x14ac:dyDescent="0.2">
      <c r="A11" s="143"/>
      <c r="B11" s="143"/>
      <c r="C11" s="757"/>
      <c r="D11" s="143"/>
      <c r="E11" s="143"/>
      <c r="F11" s="143"/>
    </row>
    <row r="12" spans="1:6" x14ac:dyDescent="0.2">
      <c r="A12" s="143" t="s">
        <v>640</v>
      </c>
      <c r="B12" s="143"/>
      <c r="C12" s="757"/>
      <c r="D12" s="143"/>
      <c r="E12" s="143"/>
      <c r="F12" s="143"/>
    </row>
    <row r="13" spans="1:6" x14ac:dyDescent="0.2">
      <c r="A13" s="168" t="s">
        <v>654</v>
      </c>
      <c r="B13" s="143"/>
      <c r="C13" s="147"/>
      <c r="D13" s="143"/>
      <c r="E13" s="143"/>
      <c r="F13" s="143"/>
    </row>
    <row r="14" spans="1:6" x14ac:dyDescent="0.2">
      <c r="B14" s="143"/>
      <c r="C14" s="147"/>
      <c r="D14" s="143"/>
      <c r="E14" s="143"/>
      <c r="F14" s="143"/>
    </row>
    <row r="15" spans="1:6" x14ac:dyDescent="0.2">
      <c r="A15" s="143"/>
      <c r="B15" s="143"/>
      <c r="C15" s="147"/>
      <c r="D15" s="143"/>
      <c r="E15" s="143"/>
      <c r="F15" s="143"/>
    </row>
    <row r="16" spans="1:6" x14ac:dyDescent="0.2">
      <c r="A16" s="148"/>
      <c r="B16" s="143"/>
      <c r="C16" s="147"/>
      <c r="D16" s="143"/>
      <c r="E16" s="143"/>
      <c r="F16" s="143"/>
    </row>
    <row r="17" spans="1:6" x14ac:dyDescent="0.2">
      <c r="A17" s="149"/>
      <c r="B17" s="143"/>
      <c r="C17" s="147"/>
      <c r="D17" s="143"/>
      <c r="E17" s="143"/>
      <c r="F17" s="143"/>
    </row>
    <row r="18" spans="1:6" x14ac:dyDescent="0.2">
      <c r="A18" s="143"/>
      <c r="B18" s="143"/>
      <c r="C18" s="147"/>
      <c r="D18" s="143"/>
      <c r="E18" s="143"/>
      <c r="F18" s="143"/>
    </row>
    <row r="19" spans="1:6" x14ac:dyDescent="0.2">
      <c r="A19" s="143"/>
      <c r="B19" s="143"/>
      <c r="C19" s="147"/>
      <c r="D19" s="143"/>
      <c r="E19" s="143"/>
      <c r="F19" s="143"/>
    </row>
    <row r="20" spans="1:6" x14ac:dyDescent="0.2">
      <c r="A20" s="143"/>
      <c r="B20" s="143"/>
      <c r="C20" s="147"/>
      <c r="D20" s="143"/>
      <c r="E20" s="143"/>
      <c r="F20" s="143"/>
    </row>
    <row r="21" spans="1:6" x14ac:dyDescent="0.2">
      <c r="A21" s="143"/>
      <c r="B21" s="143"/>
      <c r="C21" s="147"/>
      <c r="D21" s="143"/>
      <c r="E21" s="143"/>
      <c r="F21" s="143"/>
    </row>
    <row r="22" spans="1:6" x14ac:dyDescent="0.2">
      <c r="A22" s="143"/>
      <c r="B22" s="143"/>
      <c r="C22" s="147"/>
      <c r="D22" s="143"/>
      <c r="E22" s="143"/>
      <c r="F22" s="143"/>
    </row>
    <row r="23" spans="1:6" x14ac:dyDescent="0.2">
      <c r="A23" s="143"/>
      <c r="B23" s="143"/>
      <c r="C23" s="147"/>
      <c r="D23" s="143"/>
      <c r="E23" s="143"/>
      <c r="F23" s="143"/>
    </row>
    <row r="24" spans="1:6" x14ac:dyDescent="0.2">
      <c r="A24" s="143"/>
      <c r="B24" s="143"/>
      <c r="C24" s="147"/>
      <c r="D24" s="143"/>
      <c r="E24" s="143"/>
      <c r="F24" s="143"/>
    </row>
  </sheetData>
  <sheetProtection insertRows="0" deleteRows="0"/>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horizontalDpi="300" verticalDpi="300" r:id="rId1"/>
      <headerFooter alignWithMargins="0"/>
    </customSheetView>
  </customSheetViews>
  <mergeCells count="3">
    <mergeCell ref="A5:A9"/>
    <mergeCell ref="A3:B3"/>
    <mergeCell ref="A10:B10"/>
  </mergeCells>
  <printOptions horizontalCentered="1"/>
  <pageMargins left="0.78740157480314965" right="0.78740157480314965" top="0.98425196850393704" bottom="0.98425196850393704" header="0.51181102362204722" footer="0.51181102362204722"/>
  <pageSetup paperSize="9" orientation="portrait" horizontalDpi="300" verticalDpi="300"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A41" sqref="A41"/>
    </sheetView>
  </sheetViews>
  <sheetFormatPr defaultRowHeight="12.75" x14ac:dyDescent="0.2"/>
  <cols>
    <col min="1" max="1" width="12.7109375" style="62" customWidth="1"/>
    <col min="2" max="2" width="44.85546875" style="62" customWidth="1"/>
    <col min="3" max="3" width="11.5703125" style="106" customWidth="1"/>
    <col min="4" max="4" width="9.140625" style="62"/>
    <col min="5" max="5" width="10" style="62" customWidth="1"/>
    <col min="6" max="16384" width="9.140625" style="62"/>
  </cols>
  <sheetData>
    <row r="1" spans="1:7" ht="15.75" x14ac:dyDescent="0.25">
      <c r="A1" s="150" t="s">
        <v>1175</v>
      </c>
    </row>
    <row r="2" spans="1:7" ht="13.5" thickBot="1" x14ac:dyDescent="0.25">
      <c r="A2" s="64"/>
      <c r="B2" s="64"/>
      <c r="C2" s="151" t="s">
        <v>500</v>
      </c>
    </row>
    <row r="3" spans="1:7" ht="13.5" thickBot="1" x14ac:dyDescent="0.25">
      <c r="A3" s="1371" t="s">
        <v>521</v>
      </c>
      <c r="B3" s="1372"/>
      <c r="C3" s="276">
        <v>11395.54</v>
      </c>
      <c r="D3" s="109"/>
      <c r="E3" s="110"/>
      <c r="F3" s="109"/>
    </row>
    <row r="4" spans="1:7" x14ac:dyDescent="0.2">
      <c r="A4" s="1275" t="s">
        <v>523</v>
      </c>
      <c r="B4" s="140" t="s">
        <v>559</v>
      </c>
      <c r="C4" s="226">
        <v>11043.39</v>
      </c>
      <c r="D4" s="109"/>
      <c r="E4" s="110"/>
      <c r="F4" s="109"/>
    </row>
    <row r="5" spans="1:7" x14ac:dyDescent="0.2">
      <c r="A5" s="1278"/>
      <c r="B5" s="82" t="s">
        <v>524</v>
      </c>
      <c r="C5" s="175"/>
      <c r="D5" s="109"/>
      <c r="E5" s="109"/>
      <c r="F5" s="109"/>
      <c r="G5" s="108"/>
    </row>
    <row r="6" spans="1:7" x14ac:dyDescent="0.2">
      <c r="A6" s="1278"/>
      <c r="B6" s="82" t="s">
        <v>525</v>
      </c>
      <c r="C6" s="175"/>
      <c r="D6" s="112"/>
      <c r="E6" s="108"/>
      <c r="F6" s="108"/>
      <c r="G6" s="108"/>
    </row>
    <row r="7" spans="1:7" x14ac:dyDescent="0.2">
      <c r="A7" s="1278"/>
      <c r="B7" s="82" t="s">
        <v>526</v>
      </c>
      <c r="C7" s="175"/>
      <c r="D7" s="112"/>
      <c r="E7" s="112"/>
      <c r="F7" s="112"/>
      <c r="G7" s="112"/>
    </row>
    <row r="8" spans="1:7" x14ac:dyDescent="0.2">
      <c r="A8" s="1278"/>
      <c r="B8" s="82" t="s">
        <v>549</v>
      </c>
      <c r="C8" s="175"/>
      <c r="D8" s="112"/>
      <c r="E8" s="112"/>
      <c r="F8" s="112"/>
      <c r="G8" s="112"/>
    </row>
    <row r="9" spans="1:7" ht="13.5" thickBot="1" x14ac:dyDescent="0.25">
      <c r="A9" s="1278"/>
      <c r="B9" s="82" t="s">
        <v>723</v>
      </c>
      <c r="C9" s="175"/>
      <c r="D9" s="112"/>
      <c r="E9" s="108"/>
      <c r="F9" s="108"/>
      <c r="G9" s="108"/>
    </row>
    <row r="10" spans="1:7" ht="13.5" thickBot="1" x14ac:dyDescent="0.25">
      <c r="A10" s="1281"/>
      <c r="B10" s="361" t="s">
        <v>505</v>
      </c>
      <c r="C10" s="227">
        <f>SUM(C4:C9)</f>
        <v>11043.39</v>
      </c>
      <c r="D10" s="115"/>
      <c r="E10" s="115"/>
      <c r="F10" s="115"/>
      <c r="G10" s="115"/>
    </row>
    <row r="11" spans="1:7" x14ac:dyDescent="0.2">
      <c r="A11" s="1373" t="s">
        <v>528</v>
      </c>
      <c r="B11" s="140" t="s">
        <v>560</v>
      </c>
      <c r="C11" s="226">
        <v>300</v>
      </c>
      <c r="D11" s="116"/>
      <c r="E11" s="116"/>
      <c r="F11" s="116"/>
      <c r="G11" s="117"/>
    </row>
    <row r="12" spans="1:7" x14ac:dyDescent="0.2">
      <c r="A12" s="1374"/>
      <c r="B12" s="82" t="s">
        <v>530</v>
      </c>
      <c r="C12" s="175"/>
      <c r="D12" s="117"/>
      <c r="E12" s="117"/>
      <c r="F12" s="116"/>
      <c r="G12" s="117"/>
    </row>
    <row r="13" spans="1:7" x14ac:dyDescent="0.2">
      <c r="A13" s="1374"/>
      <c r="B13" s="82" t="s">
        <v>531</v>
      </c>
      <c r="C13" s="175"/>
      <c r="D13" s="117"/>
      <c r="E13" s="117"/>
      <c r="F13" s="117"/>
      <c r="G13" s="117"/>
    </row>
    <row r="14" spans="1:7" x14ac:dyDescent="0.2">
      <c r="A14" s="1374"/>
      <c r="B14" s="82" t="s">
        <v>551</v>
      </c>
      <c r="C14" s="175"/>
      <c r="D14" s="118"/>
      <c r="E14" s="118"/>
      <c r="F14" s="118"/>
      <c r="G14" s="118"/>
    </row>
    <row r="15" spans="1:7" ht="13.5" thickBot="1" x14ac:dyDescent="0.25">
      <c r="A15" s="1374"/>
      <c r="B15" s="32" t="s">
        <v>724</v>
      </c>
      <c r="C15" s="178">
        <v>12.96</v>
      </c>
      <c r="D15" s="118"/>
      <c r="E15" s="118"/>
      <c r="F15" s="118"/>
      <c r="G15" s="118"/>
    </row>
    <row r="16" spans="1:7" ht="13.5" thickBot="1" x14ac:dyDescent="0.25">
      <c r="A16" s="1375"/>
      <c r="B16" s="361" t="s">
        <v>505</v>
      </c>
      <c r="C16" s="227">
        <f>SUM(C11:C15)</f>
        <v>312.95999999999998</v>
      </c>
      <c r="D16" s="115"/>
      <c r="E16" s="115"/>
      <c r="F16" s="115"/>
      <c r="G16" s="115"/>
    </row>
    <row r="17" spans="1:7" ht="13.5" thickBot="1" x14ac:dyDescent="0.25">
      <c r="A17" s="1371" t="s">
        <v>522</v>
      </c>
      <c r="B17" s="1372"/>
      <c r="C17" s="227">
        <f>C3+C10-C16</f>
        <v>22125.97</v>
      </c>
      <c r="D17" s="115"/>
      <c r="E17" s="115"/>
      <c r="F17" s="115"/>
      <c r="G17" s="115"/>
    </row>
    <row r="18" spans="1:7" x14ac:dyDescent="0.2">
      <c r="A18" s="113"/>
      <c r="B18" s="113"/>
      <c r="C18" s="114"/>
      <c r="D18" s="113"/>
      <c r="E18" s="115"/>
      <c r="F18" s="115"/>
      <c r="G18" s="115"/>
    </row>
    <row r="19" spans="1:7" x14ac:dyDescent="0.2">
      <c r="A19" s="12" t="s">
        <v>640</v>
      </c>
      <c r="B19" s="113"/>
      <c r="C19" s="114"/>
      <c r="D19" s="113"/>
      <c r="E19" s="115"/>
      <c r="F19" s="115"/>
      <c r="G19" s="115"/>
    </row>
    <row r="20" spans="1:7" x14ac:dyDescent="0.2">
      <c r="A20" s="865" t="s">
        <v>1238</v>
      </c>
      <c r="B20" s="113"/>
      <c r="C20" s="114"/>
      <c r="D20" s="113"/>
      <c r="E20" s="115"/>
      <c r="F20" s="115"/>
      <c r="G20" s="115"/>
    </row>
    <row r="21" spans="1:7" x14ac:dyDescent="0.2">
      <c r="A21" s="113"/>
      <c r="B21" s="113"/>
      <c r="C21" s="114"/>
      <c r="D21" s="113"/>
      <c r="E21" s="115"/>
      <c r="F21" s="115"/>
      <c r="G21" s="115"/>
    </row>
    <row r="22" spans="1:7" x14ac:dyDescent="0.2">
      <c r="A22" s="113"/>
      <c r="B22" s="113"/>
      <c r="C22" s="114"/>
      <c r="D22" s="113"/>
      <c r="E22" s="115"/>
      <c r="F22" s="115"/>
      <c r="G22" s="115"/>
    </row>
    <row r="23" spans="1:7" x14ac:dyDescent="0.2">
      <c r="A23" s="115"/>
      <c r="B23" s="115"/>
      <c r="C23" s="119"/>
      <c r="D23" s="115"/>
      <c r="E23" s="115"/>
      <c r="F23" s="115"/>
      <c r="G23" s="115"/>
    </row>
    <row r="24" spans="1:7" x14ac:dyDescent="0.2">
      <c r="A24" s="115"/>
      <c r="B24" s="115"/>
      <c r="C24" s="119"/>
      <c r="D24" s="115"/>
      <c r="E24" s="115"/>
      <c r="F24" s="115"/>
      <c r="G24" s="115"/>
    </row>
    <row r="25" spans="1:7" x14ac:dyDescent="0.2">
      <c r="A25" s="115"/>
      <c r="B25" s="115"/>
      <c r="C25" s="119"/>
      <c r="D25" s="115"/>
      <c r="E25" s="115"/>
      <c r="F25" s="115"/>
      <c r="G25" s="115"/>
    </row>
    <row r="26" spans="1:7" x14ac:dyDescent="0.2">
      <c r="A26" s="115"/>
      <c r="B26" s="115"/>
      <c r="C26" s="119"/>
      <c r="D26" s="115"/>
      <c r="E26" s="115"/>
      <c r="F26" s="115"/>
      <c r="G26" s="115"/>
    </row>
    <row r="27" spans="1:7" x14ac:dyDescent="0.2">
      <c r="A27" s="115"/>
      <c r="B27" s="115"/>
      <c r="C27" s="119"/>
      <c r="D27" s="115"/>
      <c r="E27" s="115"/>
      <c r="F27" s="115"/>
      <c r="G27" s="115"/>
    </row>
    <row r="28" spans="1:7" x14ac:dyDescent="0.2">
      <c r="A28" s="115"/>
      <c r="B28" s="115"/>
      <c r="C28" s="119"/>
      <c r="D28" s="115"/>
      <c r="E28" s="115"/>
      <c r="F28" s="115"/>
      <c r="G28" s="115"/>
    </row>
    <row r="29" spans="1:7" x14ac:dyDescent="0.2">
      <c r="A29" s="115"/>
      <c r="B29" s="115"/>
      <c r="C29" s="119"/>
      <c r="D29" s="115"/>
      <c r="E29" s="115"/>
      <c r="F29" s="115"/>
      <c r="G29" s="115"/>
    </row>
  </sheetData>
  <sheetProtection insertRows="0" deleteRows="0"/>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horizontalDpi="300" verticalDpi="300" r:id="rId1"/>
      <headerFooter alignWithMargins="0"/>
    </customSheetView>
  </customSheetViews>
  <mergeCells count="4">
    <mergeCell ref="A4:A10"/>
    <mergeCell ref="A11:A16"/>
    <mergeCell ref="A3:B3"/>
    <mergeCell ref="A17:B17"/>
  </mergeCells>
  <printOptions horizontalCentered="1"/>
  <pageMargins left="0.78740157480314965" right="0.78740157480314965" top="0.98425196850393704" bottom="0.98425196850393704" header="0.51181102362204722" footer="0.51181102362204722"/>
  <pageSetup paperSize="9"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workbookViewId="0">
      <selection sqref="A1:E1"/>
    </sheetView>
  </sheetViews>
  <sheetFormatPr defaultRowHeight="12.75" x14ac:dyDescent="0.25"/>
  <cols>
    <col min="1" max="1" width="60.42578125" style="709" customWidth="1"/>
    <col min="2" max="2" width="13.85546875" style="717" customWidth="1"/>
    <col min="3" max="3" width="9.140625" style="717"/>
    <col min="4" max="4" width="12.5703125" style="731" customWidth="1"/>
    <col min="5" max="5" width="15.140625" style="731" customWidth="1"/>
    <col min="6" max="16384" width="9.140625" style="701"/>
  </cols>
  <sheetData>
    <row r="1" spans="1:6" ht="15.75" x14ac:dyDescent="0.25">
      <c r="A1" s="1069" t="s">
        <v>1239</v>
      </c>
      <c r="B1" s="1069"/>
      <c r="C1" s="1069"/>
      <c r="D1" s="1069"/>
      <c r="E1" s="1069"/>
      <c r="F1" s="700"/>
    </row>
    <row r="2" spans="1:6" ht="12.75" customHeight="1" thickBot="1" x14ac:dyDescent="0.3">
      <c r="A2" s="1070"/>
      <c r="B2" s="1070"/>
      <c r="C2" s="1070"/>
      <c r="D2" s="1070"/>
      <c r="E2" s="1070"/>
      <c r="F2" s="700"/>
    </row>
    <row r="3" spans="1:6" ht="27.95" customHeight="1" thickBot="1" x14ac:dyDescent="0.3">
      <c r="A3" s="1075" t="s">
        <v>667</v>
      </c>
      <c r="B3" s="1076"/>
      <c r="C3" s="1076"/>
      <c r="D3" s="1076"/>
      <c r="E3" s="1077"/>
      <c r="F3" s="714"/>
    </row>
    <row r="4" spans="1:6" ht="15" customHeight="1" thickBot="1" x14ac:dyDescent="0.3">
      <c r="A4" s="1055" t="s">
        <v>610</v>
      </c>
      <c r="B4" s="1056"/>
      <c r="C4" s="1056"/>
      <c r="D4" s="1056"/>
      <c r="E4" s="1057"/>
      <c r="F4" s="700"/>
    </row>
    <row r="5" spans="1:6" s="716" customFormat="1" ht="40.5" customHeight="1" thickBot="1" x14ac:dyDescent="0.3">
      <c r="A5" s="711" t="s">
        <v>611</v>
      </c>
      <c r="B5" s="712" t="s">
        <v>661</v>
      </c>
      <c r="C5" s="713" t="s">
        <v>668</v>
      </c>
      <c r="D5" s="732" t="s">
        <v>849</v>
      </c>
      <c r="E5" s="733" t="s">
        <v>850</v>
      </c>
      <c r="F5" s="718"/>
    </row>
    <row r="6" spans="1:6" s="716" customFormat="1" ht="12.75" customHeight="1" x14ac:dyDescent="0.25">
      <c r="A6" s="729" t="s">
        <v>381</v>
      </c>
      <c r="B6" s="1071"/>
      <c r="C6" s="1072"/>
      <c r="D6" s="734" t="s">
        <v>588</v>
      </c>
      <c r="E6" s="735" t="s">
        <v>507</v>
      </c>
      <c r="F6" s="715"/>
    </row>
    <row r="7" spans="1:6" x14ac:dyDescent="0.25">
      <c r="A7" s="707" t="s">
        <v>382</v>
      </c>
      <c r="B7" s="724" t="s">
        <v>383</v>
      </c>
      <c r="C7" s="719" t="s">
        <v>3</v>
      </c>
      <c r="D7" s="690">
        <f>D8+D9+D10+D11</f>
        <v>8745.3100000000013</v>
      </c>
      <c r="E7" s="691">
        <f>E8+E9+E10+E11</f>
        <v>113.69</v>
      </c>
      <c r="F7" s="720"/>
    </row>
    <row r="8" spans="1:6" x14ac:dyDescent="0.25">
      <c r="A8" s="704" t="s">
        <v>384</v>
      </c>
      <c r="B8" s="725">
        <v>501</v>
      </c>
      <c r="C8" s="721" t="s">
        <v>6</v>
      </c>
      <c r="D8" s="692">
        <v>5448.31</v>
      </c>
      <c r="E8" s="693">
        <v>4.5999999999999996</v>
      </c>
      <c r="F8" s="720"/>
    </row>
    <row r="9" spans="1:6" x14ac:dyDescent="0.25">
      <c r="A9" s="704" t="s">
        <v>385</v>
      </c>
      <c r="B9" s="725">
        <v>502</v>
      </c>
      <c r="C9" s="721" t="s">
        <v>9</v>
      </c>
      <c r="D9" s="692">
        <v>3218.4</v>
      </c>
      <c r="E9" s="693">
        <v>109.09</v>
      </c>
      <c r="F9" s="720"/>
    </row>
    <row r="10" spans="1:6" x14ac:dyDescent="0.25">
      <c r="A10" s="704" t="s">
        <v>386</v>
      </c>
      <c r="B10" s="725">
        <v>503</v>
      </c>
      <c r="C10" s="721" t="s">
        <v>12</v>
      </c>
      <c r="D10" s="692"/>
      <c r="E10" s="693"/>
      <c r="F10" s="720"/>
    </row>
    <row r="11" spans="1:6" x14ac:dyDescent="0.25">
      <c r="A11" s="704" t="s">
        <v>387</v>
      </c>
      <c r="B11" s="725">
        <v>504</v>
      </c>
      <c r="C11" s="721" t="s">
        <v>15</v>
      </c>
      <c r="D11" s="692">
        <v>78.599999999999994</v>
      </c>
      <c r="E11" s="693"/>
      <c r="F11" s="720"/>
    </row>
    <row r="12" spans="1:6" x14ac:dyDescent="0.25">
      <c r="A12" s="704" t="s">
        <v>388</v>
      </c>
      <c r="B12" s="725" t="s">
        <v>389</v>
      </c>
      <c r="C12" s="721" t="s">
        <v>18</v>
      </c>
      <c r="D12" s="694">
        <f>D13+D14+D15+D16</f>
        <v>12842.7</v>
      </c>
      <c r="E12" s="694">
        <f>E13+E14+E15+E16</f>
        <v>129.72</v>
      </c>
      <c r="F12" s="720"/>
    </row>
    <row r="13" spans="1:6" x14ac:dyDescent="0.25">
      <c r="A13" s="704" t="s">
        <v>390</v>
      </c>
      <c r="B13" s="725">
        <v>511</v>
      </c>
      <c r="C13" s="721" t="s">
        <v>21</v>
      </c>
      <c r="D13" s="692">
        <v>1095.98</v>
      </c>
      <c r="E13" s="693">
        <v>45.87</v>
      </c>
      <c r="F13" s="720"/>
    </row>
    <row r="14" spans="1:6" x14ac:dyDescent="0.25">
      <c r="A14" s="704" t="s">
        <v>391</v>
      </c>
      <c r="B14" s="725">
        <v>512</v>
      </c>
      <c r="C14" s="721" t="s">
        <v>24</v>
      </c>
      <c r="D14" s="692">
        <v>782.94</v>
      </c>
      <c r="E14" s="693">
        <v>0.38</v>
      </c>
      <c r="F14" s="720"/>
    </row>
    <row r="15" spans="1:6" x14ac:dyDescent="0.25">
      <c r="A15" s="704" t="s">
        <v>392</v>
      </c>
      <c r="B15" s="725">
        <v>513</v>
      </c>
      <c r="C15" s="721" t="s">
        <v>27</v>
      </c>
      <c r="D15" s="692">
        <v>262.27999999999997</v>
      </c>
      <c r="E15" s="693">
        <v>1.6</v>
      </c>
      <c r="F15" s="720"/>
    </row>
    <row r="16" spans="1:6" x14ac:dyDescent="0.25">
      <c r="A16" s="704" t="s">
        <v>393</v>
      </c>
      <c r="B16" s="725">
        <v>518</v>
      </c>
      <c r="C16" s="721" t="s">
        <v>30</v>
      </c>
      <c r="D16" s="692">
        <v>10701.5</v>
      </c>
      <c r="E16" s="693">
        <v>81.87</v>
      </c>
      <c r="F16" s="720"/>
    </row>
    <row r="17" spans="1:6" x14ac:dyDescent="0.25">
      <c r="A17" s="704" t="s">
        <v>394</v>
      </c>
      <c r="B17" s="725" t="s">
        <v>395</v>
      </c>
      <c r="C17" s="721" t="s">
        <v>33</v>
      </c>
      <c r="D17" s="694">
        <f>D18+D19+D20+D21+D22</f>
        <v>81904.430000000008</v>
      </c>
      <c r="E17" s="695">
        <f>E18+E19+E20+E21+E22</f>
        <v>483.27000000000004</v>
      </c>
      <c r="F17" s="720"/>
    </row>
    <row r="18" spans="1:6" x14ac:dyDescent="0.25">
      <c r="A18" s="704" t="s">
        <v>396</v>
      </c>
      <c r="B18" s="725">
        <v>521</v>
      </c>
      <c r="C18" s="721" t="s">
        <v>36</v>
      </c>
      <c r="D18" s="692">
        <v>61878.23</v>
      </c>
      <c r="E18" s="693">
        <v>398.79</v>
      </c>
      <c r="F18" s="720"/>
    </row>
    <row r="19" spans="1:6" x14ac:dyDescent="0.25">
      <c r="A19" s="704" t="s">
        <v>397</v>
      </c>
      <c r="B19" s="725">
        <v>524</v>
      </c>
      <c r="C19" s="721" t="s">
        <v>39</v>
      </c>
      <c r="D19" s="692">
        <v>19382.7</v>
      </c>
      <c r="E19" s="693">
        <v>82.25</v>
      </c>
      <c r="F19" s="720"/>
    </row>
    <row r="20" spans="1:6" x14ac:dyDescent="0.25">
      <c r="A20" s="704" t="s">
        <v>398</v>
      </c>
      <c r="B20" s="725">
        <v>525</v>
      </c>
      <c r="C20" s="721" t="s">
        <v>42</v>
      </c>
      <c r="D20" s="692"/>
      <c r="E20" s="693"/>
      <c r="F20" s="720"/>
    </row>
    <row r="21" spans="1:6" x14ac:dyDescent="0.25">
      <c r="A21" s="704" t="s">
        <v>399</v>
      </c>
      <c r="B21" s="725">
        <v>527</v>
      </c>
      <c r="C21" s="721" t="s">
        <v>45</v>
      </c>
      <c r="D21" s="692">
        <v>643.5</v>
      </c>
      <c r="E21" s="693">
        <v>2.23</v>
      </c>
      <c r="F21" s="720"/>
    </row>
    <row r="22" spans="1:6" x14ac:dyDescent="0.25">
      <c r="A22" s="704" t="s">
        <v>400</v>
      </c>
      <c r="B22" s="725">
        <v>528</v>
      </c>
      <c r="C22" s="721" t="s">
        <v>48</v>
      </c>
      <c r="D22" s="692"/>
      <c r="E22" s="693"/>
      <c r="F22" s="720"/>
    </row>
    <row r="23" spans="1:6" x14ac:dyDescent="0.25">
      <c r="A23" s="704" t="s">
        <v>401</v>
      </c>
      <c r="B23" s="725" t="s">
        <v>402</v>
      </c>
      <c r="C23" s="721" t="s">
        <v>51</v>
      </c>
      <c r="D23" s="694">
        <f>D24+D25+D26</f>
        <v>461.99</v>
      </c>
      <c r="E23" s="695">
        <f>E24+E25+E26</f>
        <v>0</v>
      </c>
      <c r="F23" s="720"/>
    </row>
    <row r="24" spans="1:6" x14ac:dyDescent="0.25">
      <c r="A24" s="704" t="s">
        <v>403</v>
      </c>
      <c r="B24" s="725">
        <v>531</v>
      </c>
      <c r="C24" s="721" t="s">
        <v>54</v>
      </c>
      <c r="D24" s="692">
        <v>10.75</v>
      </c>
      <c r="E24" s="693"/>
      <c r="F24" s="720"/>
    </row>
    <row r="25" spans="1:6" x14ac:dyDescent="0.25">
      <c r="A25" s="704" t="s">
        <v>404</v>
      </c>
      <c r="B25" s="725">
        <v>532</v>
      </c>
      <c r="C25" s="721" t="s">
        <v>57</v>
      </c>
      <c r="D25" s="692"/>
      <c r="E25" s="693"/>
      <c r="F25" s="720"/>
    </row>
    <row r="26" spans="1:6" x14ac:dyDescent="0.25">
      <c r="A26" s="704" t="s">
        <v>405</v>
      </c>
      <c r="B26" s="725">
        <v>538</v>
      </c>
      <c r="C26" s="721" t="s">
        <v>60</v>
      </c>
      <c r="D26" s="692">
        <v>451.24</v>
      </c>
      <c r="E26" s="693"/>
      <c r="F26" s="720"/>
    </row>
    <row r="27" spans="1:6" x14ac:dyDescent="0.25">
      <c r="A27" s="704" t="s">
        <v>406</v>
      </c>
      <c r="B27" s="725" t="s">
        <v>407</v>
      </c>
      <c r="C27" s="721" t="s">
        <v>63</v>
      </c>
      <c r="D27" s="694">
        <f>D28+D29+D30+D31+D32+D33+D34+D35</f>
        <v>27655.410000000003</v>
      </c>
      <c r="E27" s="695">
        <f>E28+E29+E30+E31+E32+E33+E34+E35</f>
        <v>25.66</v>
      </c>
      <c r="F27" s="720"/>
    </row>
    <row r="28" spans="1:6" x14ac:dyDescent="0.25">
      <c r="A28" s="704" t="s">
        <v>408</v>
      </c>
      <c r="B28" s="725">
        <v>541</v>
      </c>
      <c r="C28" s="721" t="s">
        <v>66</v>
      </c>
      <c r="D28" s="692"/>
      <c r="E28" s="693"/>
      <c r="F28" s="720"/>
    </row>
    <row r="29" spans="1:6" x14ac:dyDescent="0.25">
      <c r="A29" s="704" t="s">
        <v>409</v>
      </c>
      <c r="B29" s="725">
        <v>542</v>
      </c>
      <c r="C29" s="721" t="s">
        <v>69</v>
      </c>
      <c r="D29" s="692"/>
      <c r="E29" s="693"/>
      <c r="F29" s="720"/>
    </row>
    <row r="30" spans="1:6" x14ac:dyDescent="0.25">
      <c r="A30" s="704" t="s">
        <v>410</v>
      </c>
      <c r="B30" s="725">
        <v>543</v>
      </c>
      <c r="C30" s="721" t="s">
        <v>72</v>
      </c>
      <c r="D30" s="692"/>
      <c r="E30" s="693"/>
      <c r="F30" s="720"/>
    </row>
    <row r="31" spans="1:6" x14ac:dyDescent="0.25">
      <c r="A31" s="704" t="s">
        <v>411</v>
      </c>
      <c r="B31" s="725">
        <v>544</v>
      </c>
      <c r="C31" s="721" t="s">
        <v>75</v>
      </c>
      <c r="D31" s="692"/>
      <c r="E31" s="693"/>
      <c r="F31" s="720"/>
    </row>
    <row r="32" spans="1:6" x14ac:dyDescent="0.25">
      <c r="A32" s="704" t="s">
        <v>412</v>
      </c>
      <c r="B32" s="725">
        <v>545</v>
      </c>
      <c r="C32" s="721" t="s">
        <v>78</v>
      </c>
      <c r="D32" s="692">
        <v>89.58</v>
      </c>
      <c r="E32" s="693"/>
      <c r="F32" s="720"/>
    </row>
    <row r="33" spans="1:6" x14ac:dyDescent="0.25">
      <c r="A33" s="704" t="s">
        <v>413</v>
      </c>
      <c r="B33" s="725">
        <v>546</v>
      </c>
      <c r="C33" s="721" t="s">
        <v>81</v>
      </c>
      <c r="D33" s="692"/>
      <c r="E33" s="693"/>
      <c r="F33" s="720"/>
    </row>
    <row r="34" spans="1:6" x14ac:dyDescent="0.25">
      <c r="A34" s="704" t="s">
        <v>414</v>
      </c>
      <c r="B34" s="725">
        <v>548</v>
      </c>
      <c r="C34" s="721" t="s">
        <v>83</v>
      </c>
      <c r="D34" s="692"/>
      <c r="E34" s="693"/>
      <c r="F34" s="720"/>
    </row>
    <row r="35" spans="1:6" x14ac:dyDescent="0.25">
      <c r="A35" s="704" t="s">
        <v>415</v>
      </c>
      <c r="B35" s="725">
        <v>549</v>
      </c>
      <c r="C35" s="721" t="s">
        <v>86</v>
      </c>
      <c r="D35" s="692">
        <v>27565.83</v>
      </c>
      <c r="E35" s="693">
        <v>25.66</v>
      </c>
      <c r="F35" s="720"/>
    </row>
    <row r="36" spans="1:6" ht="12.75" customHeight="1" x14ac:dyDescent="0.25">
      <c r="A36" s="704" t="s">
        <v>705</v>
      </c>
      <c r="B36" s="725" t="s">
        <v>416</v>
      </c>
      <c r="C36" s="721" t="s">
        <v>89</v>
      </c>
      <c r="D36" s="694">
        <f>D37+D38+D39+D40+D41+D42</f>
        <v>9736.39</v>
      </c>
      <c r="E36" s="695">
        <f>E37+E38+E39+E40+E41+E42</f>
        <v>0</v>
      </c>
      <c r="F36" s="720"/>
    </row>
    <row r="37" spans="1:6" x14ac:dyDescent="0.25">
      <c r="A37" s="704" t="s">
        <v>706</v>
      </c>
      <c r="B37" s="725">
        <v>551</v>
      </c>
      <c r="C37" s="721" t="s">
        <v>92</v>
      </c>
      <c r="D37" s="692">
        <v>9736.39</v>
      </c>
      <c r="E37" s="693"/>
      <c r="F37" s="720"/>
    </row>
    <row r="38" spans="1:6" ht="12.75" customHeight="1" x14ac:dyDescent="0.25">
      <c r="A38" s="704" t="s">
        <v>707</v>
      </c>
      <c r="B38" s="725">
        <v>552</v>
      </c>
      <c r="C38" s="721" t="s">
        <v>95</v>
      </c>
      <c r="D38" s="692"/>
      <c r="E38" s="693"/>
      <c r="F38" s="720"/>
    </row>
    <row r="39" spans="1:6" x14ac:dyDescent="0.25">
      <c r="A39" s="704" t="s">
        <v>417</v>
      </c>
      <c r="B39" s="725">
        <v>553</v>
      </c>
      <c r="C39" s="721" t="s">
        <v>98</v>
      </c>
      <c r="D39" s="692"/>
      <c r="E39" s="693"/>
      <c r="F39" s="720"/>
    </row>
    <row r="40" spans="1:6" x14ac:dyDescent="0.25">
      <c r="A40" s="704" t="s">
        <v>418</v>
      </c>
      <c r="B40" s="725">
        <v>554</v>
      </c>
      <c r="C40" s="721" t="s">
        <v>101</v>
      </c>
      <c r="D40" s="692"/>
      <c r="E40" s="693"/>
      <c r="F40" s="720"/>
    </row>
    <row r="41" spans="1:6" x14ac:dyDescent="0.25">
      <c r="A41" s="704" t="s">
        <v>419</v>
      </c>
      <c r="B41" s="725">
        <v>556</v>
      </c>
      <c r="C41" s="721" t="s">
        <v>104</v>
      </c>
      <c r="D41" s="692"/>
      <c r="E41" s="693"/>
      <c r="F41" s="720"/>
    </row>
    <row r="42" spans="1:6" x14ac:dyDescent="0.25">
      <c r="A42" s="704" t="s">
        <v>420</v>
      </c>
      <c r="B42" s="725">
        <v>559</v>
      </c>
      <c r="C42" s="721" t="s">
        <v>107</v>
      </c>
      <c r="D42" s="692"/>
      <c r="E42" s="693"/>
      <c r="F42" s="720"/>
    </row>
    <row r="43" spans="1:6" x14ac:dyDescent="0.25">
      <c r="A43" s="704" t="s">
        <v>421</v>
      </c>
      <c r="B43" s="725" t="s">
        <v>422</v>
      </c>
      <c r="C43" s="721" t="s">
        <v>110</v>
      </c>
      <c r="D43" s="694">
        <f>D44+D45</f>
        <v>0</v>
      </c>
      <c r="E43" s="695">
        <f>E44+E45</f>
        <v>0</v>
      </c>
      <c r="F43" s="720"/>
    </row>
    <row r="44" spans="1:6" x14ac:dyDescent="0.25">
      <c r="A44" s="704" t="s">
        <v>708</v>
      </c>
      <c r="B44" s="725">
        <v>581</v>
      </c>
      <c r="C44" s="721" t="s">
        <v>113</v>
      </c>
      <c r="D44" s="692"/>
      <c r="E44" s="693"/>
      <c r="F44" s="720"/>
    </row>
    <row r="45" spans="1:6" x14ac:dyDescent="0.25">
      <c r="A45" s="704" t="s">
        <v>423</v>
      </c>
      <c r="B45" s="725">
        <v>582</v>
      </c>
      <c r="C45" s="721" t="s">
        <v>115</v>
      </c>
      <c r="D45" s="692"/>
      <c r="E45" s="693"/>
      <c r="F45" s="720"/>
    </row>
    <row r="46" spans="1:6" x14ac:dyDescent="0.25">
      <c r="A46" s="704" t="s">
        <v>424</v>
      </c>
      <c r="B46" s="725" t="s">
        <v>425</v>
      </c>
      <c r="C46" s="721" t="s">
        <v>117</v>
      </c>
      <c r="D46" s="694">
        <v>3.42</v>
      </c>
      <c r="E46" s="695"/>
      <c r="F46" s="720"/>
    </row>
    <row r="47" spans="1:6" x14ac:dyDescent="0.25">
      <c r="A47" s="704" t="s">
        <v>426</v>
      </c>
      <c r="B47" s="725">
        <v>595</v>
      </c>
      <c r="C47" s="721" t="s">
        <v>120</v>
      </c>
      <c r="D47" s="692">
        <v>3.42</v>
      </c>
      <c r="E47" s="693"/>
      <c r="F47" s="720"/>
    </row>
    <row r="48" spans="1:6" ht="23.25" customHeight="1" thickBot="1" x14ac:dyDescent="0.3">
      <c r="A48" s="705" t="s">
        <v>427</v>
      </c>
      <c r="B48" s="722" t="s">
        <v>428</v>
      </c>
      <c r="C48" s="723" t="s">
        <v>123</v>
      </c>
      <c r="D48" s="696">
        <f>D46+D43+D36+D27+D23+D17+D12+D7</f>
        <v>141349.65000000002</v>
      </c>
      <c r="E48" s="697">
        <f>E46+E43+E36+E27+E23+E17+E12+E7</f>
        <v>752.34000000000015</v>
      </c>
      <c r="F48" s="720"/>
    </row>
    <row r="49" spans="1:6" ht="23.25" customHeight="1" x14ac:dyDescent="0.25">
      <c r="B49" s="739"/>
      <c r="C49" s="720"/>
      <c r="D49" s="745"/>
      <c r="E49" s="745"/>
      <c r="F49" s="720"/>
    </row>
    <row r="50" spans="1:6" ht="23.25" customHeight="1" x14ac:dyDescent="0.25">
      <c r="B50" s="739"/>
      <c r="C50" s="720"/>
      <c r="D50" s="745"/>
      <c r="E50" s="745"/>
      <c r="F50" s="720"/>
    </row>
    <row r="51" spans="1:6" ht="23.25" customHeight="1" x14ac:dyDescent="0.25">
      <c r="B51" s="739"/>
      <c r="C51" s="720"/>
      <c r="D51" s="745"/>
      <c r="E51" s="745"/>
      <c r="F51" s="720"/>
    </row>
    <row r="52" spans="1:6" ht="23.25" customHeight="1" x14ac:dyDescent="0.25">
      <c r="B52" s="739"/>
      <c r="C52" s="720"/>
      <c r="D52" s="745"/>
      <c r="E52" s="745"/>
      <c r="F52" s="720"/>
    </row>
    <row r="53" spans="1:6" ht="23.25" customHeight="1" x14ac:dyDescent="0.25">
      <c r="B53" s="739"/>
      <c r="C53" s="720"/>
      <c r="D53" s="745"/>
      <c r="E53" s="745"/>
      <c r="F53" s="720"/>
    </row>
    <row r="54" spans="1:6" ht="23.25" customHeight="1" x14ac:dyDescent="0.25">
      <c r="B54" s="739"/>
      <c r="C54" s="720"/>
      <c r="D54" s="745"/>
      <c r="E54" s="745"/>
      <c r="F54" s="720"/>
    </row>
    <row r="55" spans="1:6" ht="23.25" customHeight="1" x14ac:dyDescent="0.25">
      <c r="B55" s="739"/>
      <c r="C55" s="720"/>
      <c r="D55" s="745"/>
      <c r="E55" s="745"/>
      <c r="F55" s="720"/>
    </row>
    <row r="56" spans="1:6" ht="23.25" customHeight="1" x14ac:dyDescent="0.25">
      <c r="B56" s="739"/>
      <c r="C56" s="720"/>
      <c r="D56" s="745"/>
      <c r="E56" s="745"/>
      <c r="F56" s="720"/>
    </row>
    <row r="57" spans="1:6" ht="23.25" customHeight="1" x14ac:dyDescent="0.25">
      <c r="B57" s="739"/>
      <c r="C57" s="720"/>
      <c r="D57" s="745"/>
      <c r="E57" s="745"/>
      <c r="F57" s="720"/>
    </row>
    <row r="58" spans="1:6" ht="23.25" customHeight="1" x14ac:dyDescent="0.25">
      <c r="B58" s="739"/>
      <c r="C58" s="720"/>
      <c r="D58" s="745"/>
      <c r="E58" s="745"/>
      <c r="F58" s="720"/>
    </row>
    <row r="59" spans="1:6" ht="23.25" customHeight="1" x14ac:dyDescent="0.25">
      <c r="B59" s="739"/>
      <c r="C59" s="720"/>
      <c r="D59" s="745"/>
      <c r="E59" s="745"/>
      <c r="F59" s="720"/>
    </row>
    <row r="60" spans="1:6" ht="23.25" customHeight="1" x14ac:dyDescent="0.25">
      <c r="B60" s="739"/>
      <c r="C60" s="720"/>
      <c r="D60" s="745"/>
      <c r="E60" s="745"/>
      <c r="F60" s="720"/>
    </row>
    <row r="61" spans="1:6" ht="23.25" customHeight="1" x14ac:dyDescent="0.25">
      <c r="B61" s="739"/>
      <c r="C61" s="720"/>
      <c r="D61" s="745"/>
      <c r="E61" s="745"/>
      <c r="F61" s="720"/>
    </row>
    <row r="62" spans="1:6" ht="23.25" customHeight="1" x14ac:dyDescent="0.25">
      <c r="B62" s="739"/>
      <c r="C62" s="720"/>
      <c r="D62" s="745"/>
      <c r="E62" s="745"/>
      <c r="F62" s="720"/>
    </row>
    <row r="63" spans="1:6" ht="23.25" customHeight="1" thickBot="1" x14ac:dyDescent="0.3">
      <c r="A63" s="747" t="s">
        <v>429</v>
      </c>
      <c r="B63" s="739"/>
      <c r="C63" s="720"/>
      <c r="D63" s="745"/>
      <c r="E63" s="745"/>
      <c r="F63" s="720"/>
    </row>
    <row r="64" spans="1:6" ht="13.5" thickBot="1" x14ac:dyDescent="0.3">
      <c r="A64" s="746" t="s">
        <v>430</v>
      </c>
      <c r="B64" s="699" t="s">
        <v>431</v>
      </c>
      <c r="C64" s="698" t="s">
        <v>126</v>
      </c>
      <c r="D64" s="740">
        <f>D65+D66+D67</f>
        <v>8367.01</v>
      </c>
      <c r="E64" s="741">
        <f>E65+E66+E67</f>
        <v>1309.1300000000001</v>
      </c>
      <c r="F64" s="720"/>
    </row>
    <row r="65" spans="1:6" x14ac:dyDescent="0.25">
      <c r="A65" s="707" t="s">
        <v>432</v>
      </c>
      <c r="B65" s="725">
        <v>601</v>
      </c>
      <c r="C65" s="721" t="s">
        <v>129</v>
      </c>
      <c r="D65" s="692"/>
      <c r="E65" s="693"/>
      <c r="F65" s="720"/>
    </row>
    <row r="66" spans="1:6" x14ac:dyDescent="0.25">
      <c r="A66" s="704" t="s">
        <v>433</v>
      </c>
      <c r="B66" s="725">
        <v>602</v>
      </c>
      <c r="C66" s="721" t="s">
        <v>132</v>
      </c>
      <c r="D66" s="692">
        <v>8287.98</v>
      </c>
      <c r="E66" s="693">
        <v>1309.1300000000001</v>
      </c>
      <c r="F66" s="720"/>
    </row>
    <row r="67" spans="1:6" x14ac:dyDescent="0.25">
      <c r="A67" s="704" t="s">
        <v>434</v>
      </c>
      <c r="B67" s="725">
        <v>604</v>
      </c>
      <c r="C67" s="721" t="s">
        <v>135</v>
      </c>
      <c r="D67" s="692">
        <v>79.03</v>
      </c>
      <c r="E67" s="693"/>
      <c r="F67" s="720"/>
    </row>
    <row r="68" spans="1:6" x14ac:dyDescent="0.25">
      <c r="A68" s="704" t="s">
        <v>435</v>
      </c>
      <c r="B68" s="725" t="s">
        <v>436</v>
      </c>
      <c r="C68" s="721" t="s">
        <v>138</v>
      </c>
      <c r="D68" s="694">
        <f>D69+D70+D71+D72</f>
        <v>0</v>
      </c>
      <c r="E68" s="695">
        <f>E69+E70+E71+E72</f>
        <v>0</v>
      </c>
      <c r="F68" s="720"/>
    </row>
    <row r="69" spans="1:6" x14ac:dyDescent="0.25">
      <c r="A69" s="704" t="s">
        <v>437</v>
      </c>
      <c r="B69" s="725">
        <v>611</v>
      </c>
      <c r="C69" s="721" t="s">
        <v>141</v>
      </c>
      <c r="D69" s="692"/>
      <c r="E69" s="693"/>
      <c r="F69" s="720"/>
    </row>
    <row r="70" spans="1:6" x14ac:dyDescent="0.25">
      <c r="A70" s="704" t="s">
        <v>438</v>
      </c>
      <c r="B70" s="725">
        <v>612</v>
      </c>
      <c r="C70" s="721" t="s">
        <v>144</v>
      </c>
      <c r="D70" s="692"/>
      <c r="E70" s="693"/>
      <c r="F70" s="720"/>
    </row>
    <row r="71" spans="1:6" x14ac:dyDescent="0.25">
      <c r="A71" s="704" t="s">
        <v>439</v>
      </c>
      <c r="B71" s="725">
        <v>613</v>
      </c>
      <c r="C71" s="721" t="s">
        <v>147</v>
      </c>
      <c r="D71" s="692"/>
      <c r="E71" s="693"/>
      <c r="F71" s="720"/>
    </row>
    <row r="72" spans="1:6" x14ac:dyDescent="0.25">
      <c r="A72" s="704" t="s">
        <v>440</v>
      </c>
      <c r="B72" s="725">
        <v>614</v>
      </c>
      <c r="C72" s="721" t="s">
        <v>150</v>
      </c>
      <c r="D72" s="692"/>
      <c r="E72" s="693"/>
      <c r="F72" s="720"/>
    </row>
    <row r="73" spans="1:6" x14ac:dyDescent="0.25">
      <c r="A73" s="704" t="s">
        <v>441</v>
      </c>
      <c r="B73" s="725" t="s">
        <v>442</v>
      </c>
      <c r="C73" s="721" t="s">
        <v>153</v>
      </c>
      <c r="D73" s="694">
        <f>D74+D75+D76+D77</f>
        <v>229.5</v>
      </c>
      <c r="E73" s="695">
        <f>E74+E75+E76+E77</f>
        <v>0</v>
      </c>
      <c r="F73" s="720"/>
    </row>
    <row r="74" spans="1:6" x14ac:dyDescent="0.25">
      <c r="A74" s="704" t="s">
        <v>443</v>
      </c>
      <c r="B74" s="725">
        <v>621</v>
      </c>
      <c r="C74" s="721" t="s">
        <v>156</v>
      </c>
      <c r="D74" s="692"/>
      <c r="E74" s="693"/>
      <c r="F74" s="720"/>
    </row>
    <row r="75" spans="1:6" x14ac:dyDescent="0.25">
      <c r="A75" s="704" t="s">
        <v>444</v>
      </c>
      <c r="B75" s="725">
        <v>622</v>
      </c>
      <c r="C75" s="721" t="s">
        <v>159</v>
      </c>
      <c r="D75" s="692">
        <v>22.8</v>
      </c>
      <c r="E75" s="693"/>
      <c r="F75" s="720"/>
    </row>
    <row r="76" spans="1:6" x14ac:dyDescent="0.25">
      <c r="A76" s="704" t="s">
        <v>445</v>
      </c>
      <c r="B76" s="725">
        <v>623</v>
      </c>
      <c r="C76" s="721" t="s">
        <v>162</v>
      </c>
      <c r="D76" s="692">
        <v>206.7</v>
      </c>
      <c r="E76" s="693"/>
      <c r="F76" s="720"/>
    </row>
    <row r="77" spans="1:6" x14ac:dyDescent="0.25">
      <c r="A77" s="704" t="s">
        <v>446</v>
      </c>
      <c r="B77" s="725">
        <v>624</v>
      </c>
      <c r="C77" s="721" t="s">
        <v>164</v>
      </c>
      <c r="D77" s="692"/>
      <c r="E77" s="693"/>
      <c r="F77" s="720"/>
    </row>
    <row r="78" spans="1:6" x14ac:dyDescent="0.25">
      <c r="A78" s="704" t="s">
        <v>447</v>
      </c>
      <c r="B78" s="725" t="s">
        <v>448</v>
      </c>
      <c r="C78" s="721" t="s">
        <v>167</v>
      </c>
      <c r="D78" s="694">
        <f>D79+D80+D81+D82+D83+D84+D85</f>
        <v>19805.928</v>
      </c>
      <c r="E78" s="695">
        <f>E79+E80+E81+E82+E83+E84+E85</f>
        <v>62.18</v>
      </c>
      <c r="F78" s="720"/>
    </row>
    <row r="79" spans="1:6" x14ac:dyDescent="0.25">
      <c r="A79" s="704" t="s">
        <v>449</v>
      </c>
      <c r="B79" s="725">
        <v>641</v>
      </c>
      <c r="C79" s="721" t="s">
        <v>170</v>
      </c>
      <c r="D79" s="692"/>
      <c r="E79" s="693"/>
      <c r="F79" s="720"/>
    </row>
    <row r="80" spans="1:6" x14ac:dyDescent="0.25">
      <c r="A80" s="704" t="s">
        <v>450</v>
      </c>
      <c r="B80" s="725">
        <v>642</v>
      </c>
      <c r="C80" s="721" t="s">
        <v>172</v>
      </c>
      <c r="D80" s="692"/>
      <c r="E80" s="693"/>
      <c r="F80" s="720"/>
    </row>
    <row r="81" spans="1:6" x14ac:dyDescent="0.25">
      <c r="A81" s="704" t="s">
        <v>451</v>
      </c>
      <c r="B81" s="725">
        <v>643</v>
      </c>
      <c r="C81" s="721" t="s">
        <v>175</v>
      </c>
      <c r="D81" s="692"/>
      <c r="E81" s="693"/>
      <c r="F81" s="720"/>
    </row>
    <row r="82" spans="1:6" x14ac:dyDescent="0.25">
      <c r="A82" s="704" t="s">
        <v>452</v>
      </c>
      <c r="B82" s="725">
        <v>644</v>
      </c>
      <c r="C82" s="721" t="s">
        <v>178</v>
      </c>
      <c r="D82" s="692">
        <v>270.74</v>
      </c>
      <c r="E82" s="693"/>
      <c r="F82" s="720"/>
    </row>
    <row r="83" spans="1:6" x14ac:dyDescent="0.25">
      <c r="A83" s="704" t="s">
        <v>453</v>
      </c>
      <c r="B83" s="725">
        <v>645</v>
      </c>
      <c r="C83" s="721" t="s">
        <v>181</v>
      </c>
      <c r="D83" s="692">
        <v>50.148000000000003</v>
      </c>
      <c r="E83" s="693"/>
      <c r="F83" s="720"/>
    </row>
    <row r="84" spans="1:6" x14ac:dyDescent="0.25">
      <c r="A84" s="704" t="s">
        <v>454</v>
      </c>
      <c r="B84" s="725">
        <v>648</v>
      </c>
      <c r="C84" s="721" t="s">
        <v>184</v>
      </c>
      <c r="D84" s="692">
        <v>424.36</v>
      </c>
      <c r="E84" s="693"/>
      <c r="F84" s="720"/>
    </row>
    <row r="85" spans="1:6" x14ac:dyDescent="0.25">
      <c r="A85" s="704" t="s">
        <v>455</v>
      </c>
      <c r="B85" s="725">
        <v>649</v>
      </c>
      <c r="C85" s="721" t="s">
        <v>187</v>
      </c>
      <c r="D85" s="692">
        <v>19060.68</v>
      </c>
      <c r="E85" s="693">
        <v>62.18</v>
      </c>
      <c r="F85" s="720"/>
    </row>
    <row r="86" spans="1:6" ht="12.75" customHeight="1" x14ac:dyDescent="0.25">
      <c r="A86" s="704" t="s">
        <v>709</v>
      </c>
      <c r="B86" s="725" t="s">
        <v>456</v>
      </c>
      <c r="C86" s="721" t="s">
        <v>189</v>
      </c>
      <c r="D86" s="694">
        <f>D87+D88+D89+D90+D91+D92+D93</f>
        <v>3.55</v>
      </c>
      <c r="E86" s="695">
        <f>E87+E88+E89+E90+E91+E92+E93</f>
        <v>3.4</v>
      </c>
      <c r="F86" s="720"/>
    </row>
    <row r="87" spans="1:6" x14ac:dyDescent="0.25">
      <c r="A87" s="704" t="s">
        <v>710</v>
      </c>
      <c r="B87" s="725">
        <v>652</v>
      </c>
      <c r="C87" s="721" t="s">
        <v>192</v>
      </c>
      <c r="D87" s="692"/>
      <c r="E87" s="693"/>
      <c r="F87" s="720"/>
    </row>
    <row r="88" spans="1:6" x14ac:dyDescent="0.25">
      <c r="A88" s="704" t="s">
        <v>457</v>
      </c>
      <c r="B88" s="725">
        <v>653</v>
      </c>
      <c r="C88" s="721" t="s">
        <v>194</v>
      </c>
      <c r="D88" s="692"/>
      <c r="E88" s="693"/>
      <c r="F88" s="720"/>
    </row>
    <row r="89" spans="1:6" x14ac:dyDescent="0.25">
      <c r="A89" s="704" t="s">
        <v>458</v>
      </c>
      <c r="B89" s="725">
        <v>654</v>
      </c>
      <c r="C89" s="721" t="s">
        <v>196</v>
      </c>
      <c r="D89" s="692">
        <v>3.55</v>
      </c>
      <c r="E89" s="693">
        <v>3.4</v>
      </c>
      <c r="F89" s="720"/>
    </row>
    <row r="90" spans="1:6" x14ac:dyDescent="0.25">
      <c r="A90" s="704" t="s">
        <v>459</v>
      </c>
      <c r="B90" s="725">
        <v>655</v>
      </c>
      <c r="C90" s="721" t="s">
        <v>199</v>
      </c>
      <c r="D90" s="692"/>
      <c r="E90" s="693"/>
      <c r="F90" s="720"/>
    </row>
    <row r="91" spans="1:6" x14ac:dyDescent="0.25">
      <c r="A91" s="704" t="s">
        <v>460</v>
      </c>
      <c r="B91" s="725">
        <v>656</v>
      </c>
      <c r="C91" s="721" t="s">
        <v>202</v>
      </c>
      <c r="D91" s="692"/>
      <c r="E91" s="693"/>
      <c r="F91" s="720"/>
    </row>
    <row r="92" spans="1:6" x14ac:dyDescent="0.25">
      <c r="A92" s="704" t="s">
        <v>461</v>
      </c>
      <c r="B92" s="725">
        <v>657</v>
      </c>
      <c r="C92" s="721" t="s">
        <v>205</v>
      </c>
      <c r="D92" s="692"/>
      <c r="E92" s="693"/>
      <c r="F92" s="720"/>
    </row>
    <row r="93" spans="1:6" x14ac:dyDescent="0.25">
      <c r="A93" s="704" t="s">
        <v>462</v>
      </c>
      <c r="B93" s="725">
        <v>659</v>
      </c>
      <c r="C93" s="721" t="s">
        <v>208</v>
      </c>
      <c r="D93" s="692"/>
      <c r="E93" s="693"/>
      <c r="F93" s="720"/>
    </row>
    <row r="94" spans="1:6" x14ac:dyDescent="0.25">
      <c r="A94" s="704" t="s">
        <v>463</v>
      </c>
      <c r="B94" s="725" t="s">
        <v>464</v>
      </c>
      <c r="C94" s="721" t="s">
        <v>211</v>
      </c>
      <c r="D94" s="694">
        <f>D95+D96+D97</f>
        <v>2596.6</v>
      </c>
      <c r="E94" s="695">
        <f>E95+E96+E97</f>
        <v>0</v>
      </c>
      <c r="F94" s="720"/>
    </row>
    <row r="95" spans="1:6" x14ac:dyDescent="0.25">
      <c r="A95" s="704" t="s">
        <v>465</v>
      </c>
      <c r="B95" s="725">
        <v>681</v>
      </c>
      <c r="C95" s="721" t="s">
        <v>214</v>
      </c>
      <c r="D95" s="692"/>
      <c r="E95" s="693"/>
      <c r="F95" s="720"/>
    </row>
    <row r="96" spans="1:6" x14ac:dyDescent="0.25">
      <c r="A96" s="704" t="s">
        <v>466</v>
      </c>
      <c r="B96" s="725">
        <v>682</v>
      </c>
      <c r="C96" s="721" t="s">
        <v>217</v>
      </c>
      <c r="D96" s="692">
        <v>2596.6</v>
      </c>
      <c r="E96" s="693"/>
      <c r="F96" s="720"/>
    </row>
    <row r="97" spans="1:6" x14ac:dyDescent="0.25">
      <c r="A97" s="704" t="s">
        <v>467</v>
      </c>
      <c r="B97" s="725">
        <v>684</v>
      </c>
      <c r="C97" s="721" t="s">
        <v>220</v>
      </c>
      <c r="D97" s="692"/>
      <c r="E97" s="693"/>
      <c r="F97" s="720"/>
    </row>
    <row r="98" spans="1:6" x14ac:dyDescent="0.25">
      <c r="A98" s="704" t="s">
        <v>468</v>
      </c>
      <c r="B98" s="725" t="s">
        <v>469</v>
      </c>
      <c r="C98" s="721" t="s">
        <v>223</v>
      </c>
      <c r="D98" s="694">
        <f>D99</f>
        <v>110220.9</v>
      </c>
      <c r="E98" s="695">
        <f>E99</f>
        <v>0</v>
      </c>
      <c r="F98" s="720"/>
    </row>
    <row r="99" spans="1:6" x14ac:dyDescent="0.25">
      <c r="A99" s="704" t="s">
        <v>470</v>
      </c>
      <c r="B99" s="725">
        <v>691</v>
      </c>
      <c r="C99" s="721" t="s">
        <v>226</v>
      </c>
      <c r="D99" s="692">
        <v>110220.9</v>
      </c>
      <c r="E99" s="693"/>
      <c r="F99" s="720"/>
    </row>
    <row r="100" spans="1:6" ht="25.5" x14ac:dyDescent="0.25">
      <c r="A100" s="704" t="s">
        <v>471</v>
      </c>
      <c r="B100" s="726" t="s">
        <v>665</v>
      </c>
      <c r="C100" s="721" t="s">
        <v>229</v>
      </c>
      <c r="D100" s="694">
        <f>D98+D94+D86+D78+D73+D68+D64</f>
        <v>141223.48800000001</v>
      </c>
      <c r="E100" s="695">
        <f>E98+E94+E86+E78+E73+E68+E64</f>
        <v>1374.71</v>
      </c>
      <c r="F100" s="720"/>
    </row>
    <row r="101" spans="1:6" x14ac:dyDescent="0.25">
      <c r="A101" s="727" t="s">
        <v>472</v>
      </c>
      <c r="B101" s="725" t="s">
        <v>473</v>
      </c>
      <c r="C101" s="721" t="s">
        <v>232</v>
      </c>
      <c r="D101" s="694">
        <f>D100-D48</f>
        <v>-126.16200000001118</v>
      </c>
      <c r="E101" s="695">
        <f>E100-E48</f>
        <v>622.36999999999989</v>
      </c>
      <c r="F101" s="720"/>
    </row>
    <row r="102" spans="1:6" x14ac:dyDescent="0.25">
      <c r="A102" s="704" t="s">
        <v>474</v>
      </c>
      <c r="B102" s="725">
        <v>591</v>
      </c>
      <c r="C102" s="721" t="s">
        <v>235</v>
      </c>
      <c r="D102" s="692"/>
      <c r="E102" s="693">
        <v>80.34</v>
      </c>
      <c r="F102" s="720"/>
    </row>
    <row r="103" spans="1:6" ht="13.5" thickBot="1" x14ac:dyDescent="0.3">
      <c r="A103" s="727" t="s">
        <v>475</v>
      </c>
      <c r="B103" s="742" t="s">
        <v>476</v>
      </c>
      <c r="C103" s="723" t="s">
        <v>238</v>
      </c>
      <c r="D103" s="743">
        <f>D101-D102</f>
        <v>-126.16200000001118</v>
      </c>
      <c r="E103" s="744">
        <f>E101-E102</f>
        <v>542.02999999999986</v>
      </c>
      <c r="F103" s="720"/>
    </row>
    <row r="104" spans="1:6" ht="24" customHeight="1" x14ac:dyDescent="0.25">
      <c r="A104" s="1083"/>
      <c r="B104" s="1084"/>
      <c r="C104" s="1085"/>
      <c r="D104" s="1081" t="s">
        <v>722</v>
      </c>
      <c r="E104" s="1082"/>
      <c r="F104" s="714"/>
    </row>
    <row r="105" spans="1:6" ht="12.75" customHeight="1" x14ac:dyDescent="0.25">
      <c r="A105" s="737" t="s">
        <v>477</v>
      </c>
      <c r="B105" s="738" t="s">
        <v>589</v>
      </c>
      <c r="C105" s="703" t="s">
        <v>241</v>
      </c>
      <c r="D105" s="1073">
        <f>D101+E101</f>
        <v>496.20799999998871</v>
      </c>
      <c r="E105" s="1074"/>
      <c r="F105" s="700"/>
    </row>
    <row r="106" spans="1:6" ht="12.75" customHeight="1" thickBot="1" x14ac:dyDescent="0.3">
      <c r="A106" s="736" t="s">
        <v>478</v>
      </c>
      <c r="B106" s="708" t="s">
        <v>590</v>
      </c>
      <c r="C106" s="706" t="s">
        <v>244</v>
      </c>
      <c r="D106" s="1067">
        <f>D103+E103</f>
        <v>415.86799999998868</v>
      </c>
      <c r="E106" s="1068"/>
      <c r="F106" s="700"/>
    </row>
    <row r="107" spans="1:6" ht="12.75" customHeight="1" x14ac:dyDescent="0.25">
      <c r="A107" s="728"/>
      <c r="B107" s="710"/>
      <c r="C107" s="710"/>
      <c r="D107" s="700"/>
      <c r="E107" s="700"/>
      <c r="F107" s="700"/>
    </row>
    <row r="108" spans="1:6" ht="12.75" customHeight="1" x14ac:dyDescent="0.25">
      <c r="A108" s="709" t="s">
        <v>640</v>
      </c>
      <c r="B108" s="710"/>
      <c r="C108" s="710"/>
      <c r="D108" s="700"/>
      <c r="E108" s="700"/>
      <c r="F108" s="700"/>
    </row>
    <row r="109" spans="1:6" ht="12.75" customHeight="1" x14ac:dyDescent="0.25">
      <c r="A109" s="701" t="s">
        <v>666</v>
      </c>
      <c r="B109" s="710"/>
      <c r="C109" s="710"/>
      <c r="D109" s="700"/>
      <c r="E109" s="700"/>
      <c r="F109" s="700"/>
    </row>
    <row r="110" spans="1:6" ht="15" x14ac:dyDescent="0.25">
      <c r="A110" s="701" t="s">
        <v>669</v>
      </c>
      <c r="B110" s="702"/>
      <c r="C110" s="702"/>
      <c r="D110" s="700"/>
      <c r="E110" s="700"/>
      <c r="F110" s="700"/>
    </row>
    <row r="111" spans="1:6" x14ac:dyDescent="0.25">
      <c r="A111" s="730" t="s">
        <v>663</v>
      </c>
      <c r="B111" s="702"/>
      <c r="C111" s="702"/>
    </row>
    <row r="112" spans="1:6" ht="15" x14ac:dyDescent="0.25">
      <c r="A112" s="730" t="s">
        <v>1193</v>
      </c>
      <c r="B112" s="700"/>
      <c r="C112" s="700"/>
    </row>
  </sheetData>
  <mergeCells count="9">
    <mergeCell ref="A104:C104"/>
    <mergeCell ref="D104:E104"/>
    <mergeCell ref="D105:E105"/>
    <mergeCell ref="D106:E106"/>
    <mergeCell ref="A1:E1"/>
    <mergeCell ref="A2:E2"/>
    <mergeCell ref="A3:E3"/>
    <mergeCell ref="A4:E4"/>
    <mergeCell ref="B6:C6"/>
  </mergeCells>
  <pageMargins left="0.70866141732283472" right="0" top="0.98425196850393704" bottom="0.39370078740157483"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1"/>
  <sheetViews>
    <sheetView workbookViewId="0">
      <selection activeCell="A8" sqref="A8"/>
    </sheetView>
  </sheetViews>
  <sheetFormatPr defaultRowHeight="12.75" x14ac:dyDescent="0.25"/>
  <cols>
    <col min="1" max="1" width="60.42578125" style="709" customWidth="1"/>
    <col min="2" max="2" width="13.85546875" style="717" customWidth="1"/>
    <col min="3" max="3" width="9.140625" style="717"/>
    <col min="4" max="4" width="12.5703125" style="731" customWidth="1"/>
    <col min="5" max="5" width="15.140625" style="731" customWidth="1"/>
    <col min="6" max="16384" width="9.140625" style="701"/>
  </cols>
  <sheetData>
    <row r="1" spans="1:6" ht="15.75" x14ac:dyDescent="0.25">
      <c r="A1" s="1069" t="s">
        <v>1240</v>
      </c>
      <c r="B1" s="1069"/>
      <c r="C1" s="1069"/>
      <c r="D1" s="1069"/>
      <c r="E1" s="1069"/>
      <c r="F1" s="700"/>
    </row>
    <row r="2" spans="1:6" ht="12.75" customHeight="1" thickBot="1" x14ac:dyDescent="0.3">
      <c r="A2" s="1070"/>
      <c r="B2" s="1070"/>
      <c r="C2" s="1070"/>
      <c r="D2" s="1070"/>
      <c r="E2" s="1070"/>
      <c r="F2" s="700"/>
    </row>
    <row r="3" spans="1:6" ht="27.95" customHeight="1" thickBot="1" x14ac:dyDescent="0.3">
      <c r="A3" s="1075" t="s">
        <v>667</v>
      </c>
      <c r="B3" s="1076"/>
      <c r="C3" s="1076"/>
      <c r="D3" s="1076"/>
      <c r="E3" s="1077"/>
      <c r="F3" s="714"/>
    </row>
    <row r="4" spans="1:6" ht="15" customHeight="1" thickBot="1" x14ac:dyDescent="0.3">
      <c r="A4" s="1055" t="s">
        <v>610</v>
      </c>
      <c r="B4" s="1056"/>
      <c r="C4" s="1056"/>
      <c r="D4" s="1056"/>
      <c r="E4" s="1057"/>
      <c r="F4" s="700"/>
    </row>
    <row r="5" spans="1:6" s="716" customFormat="1" ht="40.5" customHeight="1" thickBot="1" x14ac:dyDescent="0.3">
      <c r="A5" s="711" t="s">
        <v>611</v>
      </c>
      <c r="B5" s="712" t="s">
        <v>661</v>
      </c>
      <c r="C5" s="713" t="s">
        <v>668</v>
      </c>
      <c r="D5" s="732" t="s">
        <v>849</v>
      </c>
      <c r="E5" s="733" t="s">
        <v>850</v>
      </c>
      <c r="F5" s="718"/>
    </row>
    <row r="6" spans="1:6" s="716" customFormat="1" ht="12.75" customHeight="1" x14ac:dyDescent="0.25">
      <c r="A6" s="729" t="s">
        <v>381</v>
      </c>
      <c r="B6" s="1071"/>
      <c r="C6" s="1072"/>
      <c r="D6" s="734" t="s">
        <v>588</v>
      </c>
      <c r="E6" s="735" t="s">
        <v>507</v>
      </c>
      <c r="F6" s="715"/>
    </row>
    <row r="7" spans="1:6" x14ac:dyDescent="0.25">
      <c r="A7" s="707" t="s">
        <v>382</v>
      </c>
      <c r="B7" s="724" t="s">
        <v>383</v>
      </c>
      <c r="C7" s="719" t="s">
        <v>3</v>
      </c>
      <c r="D7" s="690">
        <f>D8+D9+D10+D11</f>
        <v>2068.5100000000002</v>
      </c>
      <c r="E7" s="691">
        <f>E8+E9+E10+E11</f>
        <v>900.12</v>
      </c>
      <c r="F7" s="720"/>
    </row>
    <row r="8" spans="1:6" x14ac:dyDescent="0.25">
      <c r="A8" s="704" t="s">
        <v>384</v>
      </c>
      <c r="B8" s="725">
        <v>501</v>
      </c>
      <c r="C8" s="721" t="s">
        <v>6</v>
      </c>
      <c r="D8" s="692">
        <v>1273.18</v>
      </c>
      <c r="E8" s="693">
        <v>721.48</v>
      </c>
      <c r="F8" s="720"/>
    </row>
    <row r="9" spans="1:6" x14ac:dyDescent="0.25">
      <c r="A9" s="704" t="s">
        <v>385</v>
      </c>
      <c r="B9" s="725">
        <v>502</v>
      </c>
      <c r="C9" s="721" t="s">
        <v>9</v>
      </c>
      <c r="D9" s="692">
        <v>795.33</v>
      </c>
      <c r="E9" s="693">
        <v>178.64</v>
      </c>
      <c r="F9" s="720"/>
    </row>
    <row r="10" spans="1:6" x14ac:dyDescent="0.25">
      <c r="A10" s="704" t="s">
        <v>386</v>
      </c>
      <c r="B10" s="725">
        <v>503</v>
      </c>
      <c r="C10" s="721" t="s">
        <v>12</v>
      </c>
      <c r="D10" s="692"/>
      <c r="E10" s="693"/>
      <c r="F10" s="720"/>
    </row>
    <row r="11" spans="1:6" x14ac:dyDescent="0.25">
      <c r="A11" s="704" t="s">
        <v>387</v>
      </c>
      <c r="B11" s="725">
        <v>504</v>
      </c>
      <c r="C11" s="721" t="s">
        <v>15</v>
      </c>
      <c r="D11" s="692"/>
      <c r="E11" s="693"/>
      <c r="F11" s="720"/>
    </row>
    <row r="12" spans="1:6" x14ac:dyDescent="0.25">
      <c r="A12" s="704" t="s">
        <v>388</v>
      </c>
      <c r="B12" s="725" t="s">
        <v>389</v>
      </c>
      <c r="C12" s="721" t="s">
        <v>18</v>
      </c>
      <c r="D12" s="694">
        <f>D13+D14+D15+D16</f>
        <v>379.78</v>
      </c>
      <c r="E12" s="695">
        <f>E13+E14+E15+E16</f>
        <v>66.849999999999994</v>
      </c>
      <c r="F12" s="720"/>
    </row>
    <row r="13" spans="1:6" x14ac:dyDescent="0.25">
      <c r="A13" s="704" t="s">
        <v>390</v>
      </c>
      <c r="B13" s="725">
        <v>511</v>
      </c>
      <c r="C13" s="721" t="s">
        <v>21</v>
      </c>
      <c r="D13" s="692">
        <v>183.46</v>
      </c>
      <c r="E13" s="693">
        <v>17.829999999999998</v>
      </c>
      <c r="F13" s="720"/>
    </row>
    <row r="14" spans="1:6" x14ac:dyDescent="0.25">
      <c r="A14" s="704" t="s">
        <v>391</v>
      </c>
      <c r="B14" s="725">
        <v>512</v>
      </c>
      <c r="C14" s="721" t="s">
        <v>24</v>
      </c>
      <c r="D14" s="692">
        <v>2.35</v>
      </c>
      <c r="E14" s="693">
        <v>0.15</v>
      </c>
      <c r="F14" s="720"/>
    </row>
    <row r="15" spans="1:6" x14ac:dyDescent="0.25">
      <c r="A15" s="704" t="s">
        <v>392</v>
      </c>
      <c r="B15" s="725">
        <v>513</v>
      </c>
      <c r="C15" s="721" t="s">
        <v>27</v>
      </c>
      <c r="D15" s="692"/>
      <c r="E15" s="693"/>
      <c r="F15" s="720"/>
    </row>
    <row r="16" spans="1:6" x14ac:dyDescent="0.25">
      <c r="A16" s="704" t="s">
        <v>393</v>
      </c>
      <c r="B16" s="725">
        <v>518</v>
      </c>
      <c r="C16" s="721" t="s">
        <v>30</v>
      </c>
      <c r="D16" s="692">
        <v>193.97</v>
      </c>
      <c r="E16" s="693">
        <v>48.87</v>
      </c>
      <c r="F16" s="720"/>
    </row>
    <row r="17" spans="1:6" x14ac:dyDescent="0.25">
      <c r="A17" s="704" t="s">
        <v>394</v>
      </c>
      <c r="B17" s="725" t="s">
        <v>395</v>
      </c>
      <c r="C17" s="721" t="s">
        <v>33</v>
      </c>
      <c r="D17" s="694">
        <f>D18+D19+D20+D21+D22</f>
        <v>1600.06</v>
      </c>
      <c r="E17" s="695">
        <f>E18+E19+E20+E21+E22</f>
        <v>692.52999999999986</v>
      </c>
      <c r="F17" s="720"/>
    </row>
    <row r="18" spans="1:6" x14ac:dyDescent="0.25">
      <c r="A18" s="704" t="s">
        <v>396</v>
      </c>
      <c r="B18" s="725">
        <v>521</v>
      </c>
      <c r="C18" s="721" t="s">
        <v>36</v>
      </c>
      <c r="D18" s="692">
        <v>1190.23</v>
      </c>
      <c r="E18" s="693">
        <v>520.79999999999995</v>
      </c>
      <c r="F18" s="720"/>
    </row>
    <row r="19" spans="1:6" x14ac:dyDescent="0.25">
      <c r="A19" s="704" t="s">
        <v>397</v>
      </c>
      <c r="B19" s="725">
        <v>524</v>
      </c>
      <c r="C19" s="721" t="s">
        <v>39</v>
      </c>
      <c r="D19" s="692">
        <v>391.87</v>
      </c>
      <c r="E19" s="693">
        <v>166.82</v>
      </c>
      <c r="F19" s="720"/>
    </row>
    <row r="20" spans="1:6" x14ac:dyDescent="0.25">
      <c r="A20" s="704" t="s">
        <v>398</v>
      </c>
      <c r="B20" s="725">
        <v>525</v>
      </c>
      <c r="C20" s="721" t="s">
        <v>42</v>
      </c>
      <c r="D20" s="692"/>
      <c r="E20" s="693"/>
      <c r="F20" s="720"/>
    </row>
    <row r="21" spans="1:6" x14ac:dyDescent="0.25">
      <c r="A21" s="704" t="s">
        <v>399</v>
      </c>
      <c r="B21" s="725">
        <v>527</v>
      </c>
      <c r="C21" s="721" t="s">
        <v>45</v>
      </c>
      <c r="D21" s="692">
        <v>17.96</v>
      </c>
      <c r="E21" s="693">
        <v>4.91</v>
      </c>
      <c r="F21" s="720"/>
    </row>
    <row r="22" spans="1:6" x14ac:dyDescent="0.25">
      <c r="A22" s="704" t="s">
        <v>400</v>
      </c>
      <c r="B22" s="725">
        <v>528</v>
      </c>
      <c r="C22" s="721" t="s">
        <v>48</v>
      </c>
      <c r="D22" s="692"/>
      <c r="E22" s="693"/>
      <c r="F22" s="720"/>
    </row>
    <row r="23" spans="1:6" x14ac:dyDescent="0.25">
      <c r="A23" s="704" t="s">
        <v>401</v>
      </c>
      <c r="B23" s="725" t="s">
        <v>402</v>
      </c>
      <c r="C23" s="721" t="s">
        <v>51</v>
      </c>
      <c r="D23" s="694">
        <f>D24+D25+D26</f>
        <v>0</v>
      </c>
      <c r="E23" s="695">
        <f>E24+E25+E26</f>
        <v>0</v>
      </c>
      <c r="F23" s="720"/>
    </row>
    <row r="24" spans="1:6" x14ac:dyDescent="0.25">
      <c r="A24" s="704" t="s">
        <v>403</v>
      </c>
      <c r="B24" s="725">
        <v>531</v>
      </c>
      <c r="C24" s="721" t="s">
        <v>54</v>
      </c>
      <c r="D24" s="692"/>
      <c r="E24" s="693"/>
      <c r="F24" s="720"/>
    </row>
    <row r="25" spans="1:6" x14ac:dyDescent="0.25">
      <c r="A25" s="704" t="s">
        <v>404</v>
      </c>
      <c r="B25" s="725">
        <v>532</v>
      </c>
      <c r="C25" s="721" t="s">
        <v>57</v>
      </c>
      <c r="D25" s="692"/>
      <c r="E25" s="693"/>
      <c r="F25" s="720"/>
    </row>
    <row r="26" spans="1:6" x14ac:dyDescent="0.25">
      <c r="A26" s="704" t="s">
        <v>405</v>
      </c>
      <c r="B26" s="725">
        <v>538</v>
      </c>
      <c r="C26" s="721" t="s">
        <v>60</v>
      </c>
      <c r="D26" s="692"/>
      <c r="E26" s="693"/>
      <c r="F26" s="720"/>
    </row>
    <row r="27" spans="1:6" x14ac:dyDescent="0.25">
      <c r="A27" s="704" t="s">
        <v>406</v>
      </c>
      <c r="B27" s="725" t="s">
        <v>407</v>
      </c>
      <c r="C27" s="721" t="s">
        <v>63</v>
      </c>
      <c r="D27" s="694">
        <f>D28+D29+D30+D31+D32+D33+D34+D35</f>
        <v>36.130000000000003</v>
      </c>
      <c r="E27" s="695">
        <f>E28+E29+E30+E31+E32+E33+E34+E35</f>
        <v>7.68</v>
      </c>
      <c r="F27" s="720"/>
    </row>
    <row r="28" spans="1:6" x14ac:dyDescent="0.25">
      <c r="A28" s="704" t="s">
        <v>408</v>
      </c>
      <c r="B28" s="725">
        <v>541</v>
      </c>
      <c r="C28" s="721" t="s">
        <v>66</v>
      </c>
      <c r="D28" s="692"/>
      <c r="E28" s="693"/>
      <c r="F28" s="720"/>
    </row>
    <row r="29" spans="1:6" x14ac:dyDescent="0.25">
      <c r="A29" s="704" t="s">
        <v>409</v>
      </c>
      <c r="B29" s="725">
        <v>542</v>
      </c>
      <c r="C29" s="721" t="s">
        <v>69</v>
      </c>
      <c r="D29" s="692"/>
      <c r="E29" s="693"/>
      <c r="F29" s="720"/>
    </row>
    <row r="30" spans="1:6" x14ac:dyDescent="0.25">
      <c r="A30" s="704" t="s">
        <v>410</v>
      </c>
      <c r="B30" s="725">
        <v>543</v>
      </c>
      <c r="C30" s="721" t="s">
        <v>72</v>
      </c>
      <c r="D30" s="692"/>
      <c r="E30" s="693"/>
      <c r="F30" s="720"/>
    </row>
    <row r="31" spans="1:6" x14ac:dyDescent="0.25">
      <c r="A31" s="704" t="s">
        <v>411</v>
      </c>
      <c r="B31" s="725">
        <v>544</v>
      </c>
      <c r="C31" s="721" t="s">
        <v>75</v>
      </c>
      <c r="D31" s="692"/>
      <c r="E31" s="693"/>
      <c r="F31" s="720"/>
    </row>
    <row r="32" spans="1:6" x14ac:dyDescent="0.25">
      <c r="A32" s="704" t="s">
        <v>412</v>
      </c>
      <c r="B32" s="725">
        <v>545</v>
      </c>
      <c r="C32" s="721" t="s">
        <v>78</v>
      </c>
      <c r="D32" s="692"/>
      <c r="E32" s="693"/>
      <c r="F32" s="720"/>
    </row>
    <row r="33" spans="1:6" x14ac:dyDescent="0.25">
      <c r="A33" s="704" t="s">
        <v>413</v>
      </c>
      <c r="B33" s="725">
        <v>546</v>
      </c>
      <c r="C33" s="721" t="s">
        <v>81</v>
      </c>
      <c r="D33" s="692"/>
      <c r="E33" s="693"/>
      <c r="F33" s="720"/>
    </row>
    <row r="34" spans="1:6" x14ac:dyDescent="0.25">
      <c r="A34" s="704" t="s">
        <v>414</v>
      </c>
      <c r="B34" s="725">
        <v>548</v>
      </c>
      <c r="C34" s="721" t="s">
        <v>83</v>
      </c>
      <c r="D34" s="692"/>
      <c r="E34" s="693"/>
      <c r="F34" s="720"/>
    </row>
    <row r="35" spans="1:6" x14ac:dyDescent="0.25">
      <c r="A35" s="704" t="s">
        <v>415</v>
      </c>
      <c r="B35" s="725">
        <v>549</v>
      </c>
      <c r="C35" s="721" t="s">
        <v>86</v>
      </c>
      <c r="D35" s="692">
        <v>36.130000000000003</v>
      </c>
      <c r="E35" s="693">
        <v>7.68</v>
      </c>
      <c r="F35" s="720"/>
    </row>
    <row r="36" spans="1:6" ht="12.75" customHeight="1" x14ac:dyDescent="0.25">
      <c r="A36" s="704" t="s">
        <v>705</v>
      </c>
      <c r="B36" s="725" t="s">
        <v>416</v>
      </c>
      <c r="C36" s="721" t="s">
        <v>89</v>
      </c>
      <c r="D36" s="694">
        <f>D37+D38+D39+D40+D41+D42</f>
        <v>118.53</v>
      </c>
      <c r="E36" s="695">
        <f>E37+E38+E39+E40+E41+E42</f>
        <v>0</v>
      </c>
      <c r="F36" s="720"/>
    </row>
    <row r="37" spans="1:6" x14ac:dyDescent="0.25">
      <c r="A37" s="704" t="s">
        <v>706</v>
      </c>
      <c r="B37" s="725">
        <v>551</v>
      </c>
      <c r="C37" s="721" t="s">
        <v>92</v>
      </c>
      <c r="D37" s="692">
        <v>118.53</v>
      </c>
      <c r="E37" s="693"/>
      <c r="F37" s="720"/>
    </row>
    <row r="38" spans="1:6" ht="12.75" customHeight="1" x14ac:dyDescent="0.25">
      <c r="A38" s="704" t="s">
        <v>707</v>
      </c>
      <c r="B38" s="725">
        <v>552</v>
      </c>
      <c r="C38" s="721" t="s">
        <v>95</v>
      </c>
      <c r="D38" s="692"/>
      <c r="E38" s="693"/>
      <c r="F38" s="720"/>
    </row>
    <row r="39" spans="1:6" x14ac:dyDescent="0.25">
      <c r="A39" s="704" t="s">
        <v>417</v>
      </c>
      <c r="B39" s="725">
        <v>553</v>
      </c>
      <c r="C39" s="721" t="s">
        <v>98</v>
      </c>
      <c r="D39" s="692"/>
      <c r="E39" s="693"/>
      <c r="F39" s="720"/>
    </row>
    <row r="40" spans="1:6" x14ac:dyDescent="0.25">
      <c r="A40" s="704" t="s">
        <v>418</v>
      </c>
      <c r="B40" s="725">
        <v>554</v>
      </c>
      <c r="C40" s="721" t="s">
        <v>101</v>
      </c>
      <c r="D40" s="692"/>
      <c r="E40" s="693"/>
      <c r="F40" s="720"/>
    </row>
    <row r="41" spans="1:6" x14ac:dyDescent="0.25">
      <c r="A41" s="704" t="s">
        <v>419</v>
      </c>
      <c r="B41" s="725">
        <v>556</v>
      </c>
      <c r="C41" s="721" t="s">
        <v>104</v>
      </c>
      <c r="D41" s="692"/>
      <c r="E41" s="693"/>
      <c r="F41" s="720"/>
    </row>
    <row r="42" spans="1:6" x14ac:dyDescent="0.25">
      <c r="A42" s="704" t="s">
        <v>420</v>
      </c>
      <c r="B42" s="725">
        <v>559</v>
      </c>
      <c r="C42" s="721" t="s">
        <v>107</v>
      </c>
      <c r="D42" s="692"/>
      <c r="E42" s="693"/>
      <c r="F42" s="720"/>
    </row>
    <row r="43" spans="1:6" x14ac:dyDescent="0.25">
      <c r="A43" s="704" t="s">
        <v>421</v>
      </c>
      <c r="B43" s="725" t="s">
        <v>422</v>
      </c>
      <c r="C43" s="721" t="s">
        <v>110</v>
      </c>
      <c r="D43" s="694">
        <f>D44+D45</f>
        <v>0</v>
      </c>
      <c r="E43" s="695">
        <f>E44+E45</f>
        <v>0</v>
      </c>
      <c r="F43" s="720"/>
    </row>
    <row r="44" spans="1:6" x14ac:dyDescent="0.25">
      <c r="A44" s="704" t="s">
        <v>708</v>
      </c>
      <c r="B44" s="725">
        <v>581</v>
      </c>
      <c r="C44" s="721" t="s">
        <v>113</v>
      </c>
      <c r="D44" s="692"/>
      <c r="E44" s="693"/>
      <c r="F44" s="720"/>
    </row>
    <row r="45" spans="1:6" x14ac:dyDescent="0.25">
      <c r="A45" s="704" t="s">
        <v>423</v>
      </c>
      <c r="B45" s="725">
        <v>582</v>
      </c>
      <c r="C45" s="721" t="s">
        <v>115</v>
      </c>
      <c r="D45" s="692"/>
      <c r="E45" s="693"/>
      <c r="F45" s="720"/>
    </row>
    <row r="46" spans="1:6" x14ac:dyDescent="0.25">
      <c r="A46" s="704" t="s">
        <v>424</v>
      </c>
      <c r="B46" s="725" t="s">
        <v>425</v>
      </c>
      <c r="C46" s="721" t="s">
        <v>117</v>
      </c>
      <c r="D46" s="694"/>
      <c r="E46" s="695"/>
      <c r="F46" s="720"/>
    </row>
    <row r="47" spans="1:6" x14ac:dyDescent="0.25">
      <c r="A47" s="704" t="s">
        <v>426</v>
      </c>
      <c r="B47" s="725">
        <v>595</v>
      </c>
      <c r="C47" s="721" t="s">
        <v>120</v>
      </c>
      <c r="D47" s="692"/>
      <c r="E47" s="693"/>
      <c r="F47" s="720"/>
    </row>
    <row r="48" spans="1:6" ht="23.25" customHeight="1" thickBot="1" x14ac:dyDescent="0.3">
      <c r="A48" s="705" t="s">
        <v>427</v>
      </c>
      <c r="B48" s="722" t="s">
        <v>428</v>
      </c>
      <c r="C48" s="723" t="s">
        <v>123</v>
      </c>
      <c r="D48" s="696">
        <f>D46+D43+D36+D27+D23+D17+D12+D7</f>
        <v>4203.01</v>
      </c>
      <c r="E48" s="697">
        <f>E46+E43+E36+E27+E23+E17+E12+E7</f>
        <v>1667.1799999999998</v>
      </c>
      <c r="F48" s="720"/>
    </row>
    <row r="49" spans="1:6" ht="23.25" customHeight="1" x14ac:dyDescent="0.25">
      <c r="B49" s="739"/>
      <c r="C49" s="720"/>
      <c r="D49" s="745"/>
      <c r="E49" s="745"/>
      <c r="F49" s="720"/>
    </row>
    <row r="50" spans="1:6" ht="23.25" customHeight="1" x14ac:dyDescent="0.25">
      <c r="B50" s="739"/>
      <c r="C50" s="720"/>
      <c r="D50" s="745"/>
      <c r="E50" s="745"/>
      <c r="F50" s="720"/>
    </row>
    <row r="51" spans="1:6" ht="23.25" customHeight="1" x14ac:dyDescent="0.25">
      <c r="B51" s="739"/>
      <c r="C51" s="720"/>
      <c r="D51" s="745"/>
      <c r="E51" s="745"/>
      <c r="F51" s="720"/>
    </row>
    <row r="52" spans="1:6" ht="23.25" customHeight="1" x14ac:dyDescent="0.25">
      <c r="B52" s="739"/>
      <c r="C52" s="720"/>
      <c r="D52" s="745"/>
      <c r="E52" s="745"/>
      <c r="F52" s="720"/>
    </row>
    <row r="53" spans="1:6" ht="23.25" customHeight="1" x14ac:dyDescent="0.25">
      <c r="B53" s="739"/>
      <c r="C53" s="720"/>
      <c r="D53" s="745"/>
      <c r="E53" s="745"/>
      <c r="F53" s="720"/>
    </row>
    <row r="54" spans="1:6" ht="23.25" customHeight="1" x14ac:dyDescent="0.25">
      <c r="B54" s="739"/>
      <c r="C54" s="720"/>
      <c r="D54" s="745"/>
      <c r="E54" s="745"/>
      <c r="F54" s="720"/>
    </row>
    <row r="55" spans="1:6" ht="23.25" customHeight="1" x14ac:dyDescent="0.25">
      <c r="B55" s="739"/>
      <c r="C55" s="720"/>
      <c r="D55" s="745"/>
      <c r="E55" s="745"/>
      <c r="F55" s="720"/>
    </row>
    <row r="56" spans="1:6" ht="23.25" customHeight="1" x14ac:dyDescent="0.25">
      <c r="B56" s="739"/>
      <c r="C56" s="720"/>
      <c r="D56" s="745"/>
      <c r="E56" s="745"/>
      <c r="F56" s="720"/>
    </row>
    <row r="57" spans="1:6" ht="23.25" customHeight="1" x14ac:dyDescent="0.25">
      <c r="B57" s="739"/>
      <c r="C57" s="720"/>
      <c r="D57" s="745"/>
      <c r="E57" s="745"/>
      <c r="F57" s="720"/>
    </row>
    <row r="58" spans="1:6" ht="23.25" customHeight="1" x14ac:dyDescent="0.25">
      <c r="B58" s="739"/>
      <c r="C58" s="720"/>
      <c r="D58" s="745"/>
      <c r="E58" s="745"/>
      <c r="F58" s="720"/>
    </row>
    <row r="59" spans="1:6" ht="23.25" customHeight="1" x14ac:dyDescent="0.25">
      <c r="B59" s="739"/>
      <c r="C59" s="720"/>
      <c r="D59" s="745"/>
      <c r="E59" s="745"/>
      <c r="F59" s="720"/>
    </row>
    <row r="60" spans="1:6" ht="23.25" customHeight="1" x14ac:dyDescent="0.25">
      <c r="B60" s="739"/>
      <c r="C60" s="720"/>
      <c r="D60" s="745"/>
      <c r="E60" s="745"/>
      <c r="F60" s="720"/>
    </row>
    <row r="61" spans="1:6" ht="23.25" customHeight="1" x14ac:dyDescent="0.25">
      <c r="B61" s="739"/>
      <c r="C61" s="720"/>
      <c r="D61" s="745"/>
      <c r="E61" s="745"/>
      <c r="F61" s="720"/>
    </row>
    <row r="62" spans="1:6" ht="12.75" customHeight="1" thickBot="1" x14ac:dyDescent="0.3">
      <c r="A62" s="1086" t="s">
        <v>429</v>
      </c>
      <c r="B62" s="1086"/>
      <c r="C62" s="1086"/>
      <c r="D62" s="1086"/>
      <c r="E62" s="1086"/>
      <c r="F62" s="718"/>
    </row>
    <row r="63" spans="1:6" x14ac:dyDescent="0.25">
      <c r="A63" s="707" t="s">
        <v>430</v>
      </c>
      <c r="B63" s="724" t="s">
        <v>431</v>
      </c>
      <c r="C63" s="719" t="s">
        <v>126</v>
      </c>
      <c r="D63" s="690">
        <f>D64+D65+D66</f>
        <v>3229.94</v>
      </c>
      <c r="E63" s="691">
        <f>E64+E65+E66</f>
        <v>2042.53</v>
      </c>
      <c r="F63" s="720"/>
    </row>
    <row r="64" spans="1:6" x14ac:dyDescent="0.25">
      <c r="A64" s="704" t="s">
        <v>432</v>
      </c>
      <c r="B64" s="725">
        <v>601</v>
      </c>
      <c r="C64" s="721" t="s">
        <v>129</v>
      </c>
      <c r="D64" s="692"/>
      <c r="E64" s="693"/>
      <c r="F64" s="720"/>
    </row>
    <row r="65" spans="1:6" x14ac:dyDescent="0.25">
      <c r="A65" s="704" t="s">
        <v>433</v>
      </c>
      <c r="B65" s="725">
        <v>602</v>
      </c>
      <c r="C65" s="721" t="s">
        <v>132</v>
      </c>
      <c r="D65" s="692">
        <v>3229.94</v>
      </c>
      <c r="E65" s="693">
        <v>2042.53</v>
      </c>
      <c r="F65" s="720"/>
    </row>
    <row r="66" spans="1:6" x14ac:dyDescent="0.25">
      <c r="A66" s="704" t="s">
        <v>434</v>
      </c>
      <c r="B66" s="725">
        <v>604</v>
      </c>
      <c r="C66" s="721" t="s">
        <v>135</v>
      </c>
      <c r="D66" s="692"/>
      <c r="E66" s="693"/>
      <c r="F66" s="720"/>
    </row>
    <row r="67" spans="1:6" x14ac:dyDescent="0.25">
      <c r="A67" s="704" t="s">
        <v>435</v>
      </c>
      <c r="B67" s="725" t="s">
        <v>436</v>
      </c>
      <c r="C67" s="721" t="s">
        <v>138</v>
      </c>
      <c r="D67" s="694">
        <f>D68+D69+D70+D71</f>
        <v>0</v>
      </c>
      <c r="E67" s="695">
        <f>E68+E69+E70+E71</f>
        <v>0</v>
      </c>
      <c r="F67" s="720"/>
    </row>
    <row r="68" spans="1:6" x14ac:dyDescent="0.25">
      <c r="A68" s="704" t="s">
        <v>437</v>
      </c>
      <c r="B68" s="725">
        <v>611</v>
      </c>
      <c r="C68" s="721" t="s">
        <v>141</v>
      </c>
      <c r="D68" s="692"/>
      <c r="E68" s="693"/>
      <c r="F68" s="720"/>
    </row>
    <row r="69" spans="1:6" x14ac:dyDescent="0.25">
      <c r="A69" s="704" t="s">
        <v>438</v>
      </c>
      <c r="B69" s="725">
        <v>612</v>
      </c>
      <c r="C69" s="721" t="s">
        <v>144</v>
      </c>
      <c r="D69" s="692"/>
      <c r="E69" s="693"/>
      <c r="F69" s="720"/>
    </row>
    <row r="70" spans="1:6" x14ac:dyDescent="0.25">
      <c r="A70" s="704" t="s">
        <v>439</v>
      </c>
      <c r="B70" s="725">
        <v>613</v>
      </c>
      <c r="C70" s="721" t="s">
        <v>147</v>
      </c>
      <c r="D70" s="692"/>
      <c r="E70" s="693"/>
      <c r="F70" s="720"/>
    </row>
    <row r="71" spans="1:6" x14ac:dyDescent="0.25">
      <c r="A71" s="704" t="s">
        <v>440</v>
      </c>
      <c r="B71" s="725">
        <v>614</v>
      </c>
      <c r="C71" s="721" t="s">
        <v>150</v>
      </c>
      <c r="D71" s="692"/>
      <c r="E71" s="693"/>
      <c r="F71" s="720"/>
    </row>
    <row r="72" spans="1:6" x14ac:dyDescent="0.25">
      <c r="A72" s="704" t="s">
        <v>441</v>
      </c>
      <c r="B72" s="725" t="s">
        <v>442</v>
      </c>
      <c r="C72" s="721" t="s">
        <v>153</v>
      </c>
      <c r="D72" s="694">
        <f>D73+D74+D75+D76</f>
        <v>0</v>
      </c>
      <c r="E72" s="695">
        <f>E73+E74+E75+E76</f>
        <v>0</v>
      </c>
      <c r="F72" s="720"/>
    </row>
    <row r="73" spans="1:6" x14ac:dyDescent="0.25">
      <c r="A73" s="704" t="s">
        <v>443</v>
      </c>
      <c r="B73" s="725">
        <v>621</v>
      </c>
      <c r="C73" s="721" t="s">
        <v>156</v>
      </c>
      <c r="D73" s="692"/>
      <c r="E73" s="693"/>
      <c r="F73" s="720"/>
    </row>
    <row r="74" spans="1:6" x14ac:dyDescent="0.25">
      <c r="A74" s="704" t="s">
        <v>444</v>
      </c>
      <c r="B74" s="725">
        <v>622</v>
      </c>
      <c r="C74" s="721" t="s">
        <v>159</v>
      </c>
      <c r="D74" s="692"/>
      <c r="E74" s="693"/>
      <c r="F74" s="720"/>
    </row>
    <row r="75" spans="1:6" x14ac:dyDescent="0.25">
      <c r="A75" s="704" t="s">
        <v>445</v>
      </c>
      <c r="B75" s="725">
        <v>623</v>
      </c>
      <c r="C75" s="721" t="s">
        <v>162</v>
      </c>
      <c r="D75" s="692"/>
      <c r="E75" s="693"/>
      <c r="F75" s="720"/>
    </row>
    <row r="76" spans="1:6" x14ac:dyDescent="0.25">
      <c r="A76" s="704" t="s">
        <v>446</v>
      </c>
      <c r="B76" s="725">
        <v>624</v>
      </c>
      <c r="C76" s="721" t="s">
        <v>164</v>
      </c>
      <c r="D76" s="692"/>
      <c r="E76" s="693"/>
      <c r="F76" s="720"/>
    </row>
    <row r="77" spans="1:6" x14ac:dyDescent="0.25">
      <c r="A77" s="704" t="s">
        <v>447</v>
      </c>
      <c r="B77" s="725" t="s">
        <v>448</v>
      </c>
      <c r="C77" s="721" t="s">
        <v>167</v>
      </c>
      <c r="D77" s="694">
        <f>D78+D79+D80+D81+D82+D83+D84</f>
        <v>30.28</v>
      </c>
      <c r="E77" s="695">
        <f>E78+E79+E80+E81+E82+E83+E84</f>
        <v>0</v>
      </c>
      <c r="F77" s="720"/>
    </row>
    <row r="78" spans="1:6" x14ac:dyDescent="0.25">
      <c r="A78" s="704" t="s">
        <v>449</v>
      </c>
      <c r="B78" s="725">
        <v>641</v>
      </c>
      <c r="C78" s="721" t="s">
        <v>170</v>
      </c>
      <c r="D78" s="692"/>
      <c r="E78" s="693"/>
      <c r="F78" s="720"/>
    </row>
    <row r="79" spans="1:6" x14ac:dyDescent="0.25">
      <c r="A79" s="704" t="s">
        <v>450</v>
      </c>
      <c r="B79" s="725">
        <v>642</v>
      </c>
      <c r="C79" s="721" t="s">
        <v>172</v>
      </c>
      <c r="D79" s="692">
        <v>19.14</v>
      </c>
      <c r="E79" s="693"/>
      <c r="F79" s="720"/>
    </row>
    <row r="80" spans="1:6" x14ac:dyDescent="0.25">
      <c r="A80" s="704" t="s">
        <v>451</v>
      </c>
      <c r="B80" s="725">
        <v>643</v>
      </c>
      <c r="C80" s="721" t="s">
        <v>175</v>
      </c>
      <c r="D80" s="692"/>
      <c r="E80" s="693"/>
      <c r="F80" s="720"/>
    </row>
    <row r="81" spans="1:6" x14ac:dyDescent="0.25">
      <c r="A81" s="704" t="s">
        <v>452</v>
      </c>
      <c r="B81" s="725">
        <v>644</v>
      </c>
      <c r="C81" s="721" t="s">
        <v>178</v>
      </c>
      <c r="D81" s="692"/>
      <c r="E81" s="693"/>
      <c r="F81" s="720"/>
    </row>
    <row r="82" spans="1:6" x14ac:dyDescent="0.25">
      <c r="A82" s="704" t="s">
        <v>453</v>
      </c>
      <c r="B82" s="725">
        <v>645</v>
      </c>
      <c r="C82" s="721" t="s">
        <v>181</v>
      </c>
      <c r="D82" s="692"/>
      <c r="E82" s="693"/>
      <c r="F82" s="720"/>
    </row>
    <row r="83" spans="1:6" x14ac:dyDescent="0.25">
      <c r="A83" s="704" t="s">
        <v>454</v>
      </c>
      <c r="B83" s="725">
        <v>648</v>
      </c>
      <c r="C83" s="721" t="s">
        <v>184</v>
      </c>
      <c r="D83" s="692"/>
      <c r="E83" s="693"/>
      <c r="F83" s="720"/>
    </row>
    <row r="84" spans="1:6" x14ac:dyDescent="0.25">
      <c r="A84" s="704" t="s">
        <v>455</v>
      </c>
      <c r="B84" s="725">
        <v>649</v>
      </c>
      <c r="C84" s="721" t="s">
        <v>187</v>
      </c>
      <c r="D84" s="692">
        <v>11.14</v>
      </c>
      <c r="E84" s="693"/>
      <c r="F84" s="720"/>
    </row>
    <row r="85" spans="1:6" ht="12.75" customHeight="1" x14ac:dyDescent="0.25">
      <c r="A85" s="704" t="s">
        <v>709</v>
      </c>
      <c r="B85" s="725" t="s">
        <v>456</v>
      </c>
      <c r="C85" s="721" t="s">
        <v>189</v>
      </c>
      <c r="D85" s="694">
        <f>D86+D87+D88+D89+D90+D91+D92</f>
        <v>0</v>
      </c>
      <c r="E85" s="695">
        <f>E86+E87+E88+E89+E90+E91+E92</f>
        <v>1.62</v>
      </c>
      <c r="F85" s="720"/>
    </row>
    <row r="86" spans="1:6" x14ac:dyDescent="0.25">
      <c r="A86" s="704" t="s">
        <v>710</v>
      </c>
      <c r="B86" s="725">
        <v>652</v>
      </c>
      <c r="C86" s="721" t="s">
        <v>192</v>
      </c>
      <c r="D86" s="692"/>
      <c r="E86" s="693"/>
      <c r="F86" s="720"/>
    </row>
    <row r="87" spans="1:6" x14ac:dyDescent="0.25">
      <c r="A87" s="704" t="s">
        <v>457</v>
      </c>
      <c r="B87" s="725">
        <v>653</v>
      </c>
      <c r="C87" s="721" t="s">
        <v>194</v>
      </c>
      <c r="D87" s="692"/>
      <c r="E87" s="693"/>
      <c r="F87" s="720"/>
    </row>
    <row r="88" spans="1:6" x14ac:dyDescent="0.25">
      <c r="A88" s="704" t="s">
        <v>458</v>
      </c>
      <c r="B88" s="725">
        <v>654</v>
      </c>
      <c r="C88" s="721" t="s">
        <v>196</v>
      </c>
      <c r="D88" s="692"/>
      <c r="E88" s="693">
        <v>1.62</v>
      </c>
      <c r="F88" s="720"/>
    </row>
    <row r="89" spans="1:6" x14ac:dyDescent="0.25">
      <c r="A89" s="704" t="s">
        <v>459</v>
      </c>
      <c r="B89" s="725">
        <v>655</v>
      </c>
      <c r="C89" s="721" t="s">
        <v>199</v>
      </c>
      <c r="D89" s="692"/>
      <c r="E89" s="693"/>
      <c r="F89" s="720"/>
    </row>
    <row r="90" spans="1:6" x14ac:dyDescent="0.25">
      <c r="A90" s="704" t="s">
        <v>460</v>
      </c>
      <c r="B90" s="725">
        <v>656</v>
      </c>
      <c r="C90" s="721" t="s">
        <v>202</v>
      </c>
      <c r="D90" s="692"/>
      <c r="E90" s="693"/>
      <c r="F90" s="720"/>
    </row>
    <row r="91" spans="1:6" x14ac:dyDescent="0.25">
      <c r="A91" s="704" t="s">
        <v>461</v>
      </c>
      <c r="B91" s="725">
        <v>657</v>
      </c>
      <c r="C91" s="721" t="s">
        <v>205</v>
      </c>
      <c r="D91" s="692"/>
      <c r="E91" s="693"/>
      <c r="F91" s="720"/>
    </row>
    <row r="92" spans="1:6" x14ac:dyDescent="0.25">
      <c r="A92" s="704" t="s">
        <v>462</v>
      </c>
      <c r="B92" s="725">
        <v>659</v>
      </c>
      <c r="C92" s="721" t="s">
        <v>208</v>
      </c>
      <c r="D92" s="692"/>
      <c r="E92" s="693"/>
      <c r="F92" s="720"/>
    </row>
    <row r="93" spans="1:6" x14ac:dyDescent="0.25">
      <c r="A93" s="704" t="s">
        <v>463</v>
      </c>
      <c r="B93" s="725" t="s">
        <v>464</v>
      </c>
      <c r="C93" s="721" t="s">
        <v>211</v>
      </c>
      <c r="D93" s="694">
        <f>D94+D95+D96</f>
        <v>0</v>
      </c>
      <c r="E93" s="695">
        <f>E94+E95+E96</f>
        <v>0</v>
      </c>
      <c r="F93" s="720"/>
    </row>
    <row r="94" spans="1:6" x14ac:dyDescent="0.25">
      <c r="A94" s="704" t="s">
        <v>465</v>
      </c>
      <c r="B94" s="725">
        <v>681</v>
      </c>
      <c r="C94" s="721" t="s">
        <v>214</v>
      </c>
      <c r="D94" s="692"/>
      <c r="E94" s="693"/>
      <c r="F94" s="720"/>
    </row>
    <row r="95" spans="1:6" x14ac:dyDescent="0.25">
      <c r="A95" s="704" t="s">
        <v>466</v>
      </c>
      <c r="B95" s="725">
        <v>682</v>
      </c>
      <c r="C95" s="721" t="s">
        <v>217</v>
      </c>
      <c r="D95" s="692"/>
      <c r="E95" s="693"/>
      <c r="F95" s="720"/>
    </row>
    <row r="96" spans="1:6" x14ac:dyDescent="0.25">
      <c r="A96" s="704" t="s">
        <v>467</v>
      </c>
      <c r="B96" s="725">
        <v>684</v>
      </c>
      <c r="C96" s="721" t="s">
        <v>220</v>
      </c>
      <c r="D96" s="692"/>
      <c r="E96" s="693"/>
      <c r="F96" s="720"/>
    </row>
    <row r="97" spans="1:6" x14ac:dyDescent="0.25">
      <c r="A97" s="704" t="s">
        <v>468</v>
      </c>
      <c r="B97" s="725" t="s">
        <v>469</v>
      </c>
      <c r="C97" s="721" t="s">
        <v>223</v>
      </c>
      <c r="D97" s="694">
        <f>D98</f>
        <v>896</v>
      </c>
      <c r="E97" s="695">
        <f>E98</f>
        <v>0</v>
      </c>
      <c r="F97" s="720"/>
    </row>
    <row r="98" spans="1:6" x14ac:dyDescent="0.25">
      <c r="A98" s="704" t="s">
        <v>470</v>
      </c>
      <c r="B98" s="725">
        <v>691</v>
      </c>
      <c r="C98" s="721" t="s">
        <v>226</v>
      </c>
      <c r="D98" s="692">
        <v>896</v>
      </c>
      <c r="E98" s="693"/>
      <c r="F98" s="720"/>
    </row>
    <row r="99" spans="1:6" ht="25.5" x14ac:dyDescent="0.25">
      <c r="A99" s="704" t="s">
        <v>471</v>
      </c>
      <c r="B99" s="726" t="s">
        <v>665</v>
      </c>
      <c r="C99" s="721" t="s">
        <v>229</v>
      </c>
      <c r="D99" s="694">
        <f>D97+D93+D85+D77+D72+D67+D63</f>
        <v>4156.22</v>
      </c>
      <c r="E99" s="695">
        <f>E97+E93+E85+E77+E72+E67+E63</f>
        <v>2044.1499999999999</v>
      </c>
      <c r="F99" s="720"/>
    </row>
    <row r="100" spans="1:6" x14ac:dyDescent="0.25">
      <c r="A100" s="727" t="s">
        <v>472</v>
      </c>
      <c r="B100" s="725" t="s">
        <v>473</v>
      </c>
      <c r="C100" s="721" t="s">
        <v>232</v>
      </c>
      <c r="D100" s="694">
        <f>D99-D48</f>
        <v>-46.789999999999964</v>
      </c>
      <c r="E100" s="695">
        <f>E99-E48</f>
        <v>376.97</v>
      </c>
      <c r="F100" s="720"/>
    </row>
    <row r="101" spans="1:6" x14ac:dyDescent="0.25">
      <c r="A101" s="704" t="s">
        <v>474</v>
      </c>
      <c r="B101" s="725">
        <v>591</v>
      </c>
      <c r="C101" s="721" t="s">
        <v>235</v>
      </c>
      <c r="D101" s="692">
        <v>70.02</v>
      </c>
      <c r="E101" s="693">
        <v>57.66</v>
      </c>
      <c r="F101" s="720"/>
    </row>
    <row r="102" spans="1:6" ht="13.5" thickBot="1" x14ac:dyDescent="0.3">
      <c r="A102" s="727" t="s">
        <v>475</v>
      </c>
      <c r="B102" s="742" t="s">
        <v>476</v>
      </c>
      <c r="C102" s="723" t="s">
        <v>238</v>
      </c>
      <c r="D102" s="743">
        <f>D100-D101</f>
        <v>-116.80999999999996</v>
      </c>
      <c r="E102" s="744">
        <f>E100-E101</f>
        <v>319.31000000000006</v>
      </c>
      <c r="F102" s="720"/>
    </row>
    <row r="103" spans="1:6" ht="24" customHeight="1" x14ac:dyDescent="0.25">
      <c r="A103" s="1083"/>
      <c r="B103" s="1084"/>
      <c r="C103" s="1085"/>
      <c r="D103" s="1081" t="s">
        <v>722</v>
      </c>
      <c r="E103" s="1082"/>
      <c r="F103" s="714"/>
    </row>
    <row r="104" spans="1:6" ht="12.75" customHeight="1" x14ac:dyDescent="0.25">
      <c r="A104" s="737" t="s">
        <v>477</v>
      </c>
      <c r="B104" s="738" t="s">
        <v>589</v>
      </c>
      <c r="C104" s="703" t="s">
        <v>241</v>
      </c>
      <c r="D104" s="1073">
        <f>D100+E100</f>
        <v>330.18000000000006</v>
      </c>
      <c r="E104" s="1074"/>
      <c r="F104" s="700"/>
    </row>
    <row r="105" spans="1:6" ht="12.75" customHeight="1" thickBot="1" x14ac:dyDescent="0.3">
      <c r="A105" s="736" t="s">
        <v>478</v>
      </c>
      <c r="B105" s="708" t="s">
        <v>590</v>
      </c>
      <c r="C105" s="706" t="s">
        <v>244</v>
      </c>
      <c r="D105" s="1067">
        <f>D102+E102</f>
        <v>202.50000000000011</v>
      </c>
      <c r="E105" s="1068"/>
      <c r="F105" s="700"/>
    </row>
    <row r="106" spans="1:6" ht="12.75" customHeight="1" x14ac:dyDescent="0.25">
      <c r="A106" s="728"/>
      <c r="B106" s="710"/>
      <c r="C106" s="710"/>
      <c r="D106" s="700"/>
      <c r="E106" s="700"/>
      <c r="F106" s="700"/>
    </row>
    <row r="107" spans="1:6" ht="12.75" customHeight="1" x14ac:dyDescent="0.25">
      <c r="A107" s="709" t="s">
        <v>640</v>
      </c>
      <c r="B107" s="710"/>
      <c r="C107" s="710"/>
      <c r="D107" s="700"/>
      <c r="E107" s="700"/>
      <c r="F107" s="700"/>
    </row>
    <row r="108" spans="1:6" ht="12.75" customHeight="1" x14ac:dyDescent="0.25">
      <c r="A108" s="701" t="s">
        <v>666</v>
      </c>
      <c r="B108" s="710"/>
      <c r="C108" s="710"/>
      <c r="D108" s="700"/>
      <c r="E108" s="700"/>
      <c r="F108" s="700"/>
    </row>
    <row r="109" spans="1:6" ht="15" x14ac:dyDescent="0.25">
      <c r="A109" s="701" t="s">
        <v>669</v>
      </c>
      <c r="B109" s="702"/>
      <c r="C109" s="702"/>
      <c r="D109" s="700"/>
      <c r="E109" s="700"/>
      <c r="F109" s="700"/>
    </row>
    <row r="110" spans="1:6" x14ac:dyDescent="0.25">
      <c r="A110" s="730" t="s">
        <v>663</v>
      </c>
      <c r="B110" s="702"/>
      <c r="C110" s="702"/>
    </row>
    <row r="111" spans="1:6" ht="15" x14ac:dyDescent="0.25">
      <c r="A111" s="730" t="s">
        <v>1193</v>
      </c>
      <c r="B111" s="700"/>
      <c r="C111" s="700"/>
    </row>
  </sheetData>
  <mergeCells count="10">
    <mergeCell ref="A103:C103"/>
    <mergeCell ref="D103:E103"/>
    <mergeCell ref="D104:E104"/>
    <mergeCell ref="D105:E105"/>
    <mergeCell ref="A1:E1"/>
    <mergeCell ref="A2:E2"/>
    <mergeCell ref="A3:E3"/>
    <mergeCell ref="A4:E4"/>
    <mergeCell ref="B6:C6"/>
    <mergeCell ref="A62:E62"/>
  </mergeCells>
  <pageMargins left="0.70866141732283472" right="0.70866141732283472" top="0.98425196850393704" bottom="0.78740157480314965" header="0.51181102362204722" footer="0.31496062992125984"/>
  <pageSetup paperSize="9" scale="78"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A41" sqref="A41"/>
    </sheetView>
  </sheetViews>
  <sheetFormatPr defaultRowHeight="12.75" x14ac:dyDescent="0.25"/>
  <cols>
    <col min="1" max="1" width="45.5703125" style="18" customWidth="1"/>
    <col min="2" max="2" width="14.5703125" style="18" customWidth="1"/>
    <col min="3" max="3" width="15" style="18" customWidth="1"/>
    <col min="4" max="4" width="17.42578125" style="18" customWidth="1"/>
    <col min="5" max="16384" width="9.140625" style="18"/>
  </cols>
  <sheetData>
    <row r="1" spans="1:7" ht="15.75" x14ac:dyDescent="0.25">
      <c r="A1" s="11" t="s">
        <v>1148</v>
      </c>
      <c r="B1" s="12"/>
      <c r="C1" s="12"/>
      <c r="E1" s="154"/>
      <c r="F1" s="12"/>
      <c r="G1" s="12"/>
    </row>
    <row r="2" spans="1:7" ht="13.5" thickBot="1" x14ac:dyDescent="0.25">
      <c r="A2" s="64"/>
      <c r="B2" s="64"/>
      <c r="C2" s="64"/>
      <c r="D2" s="13" t="s">
        <v>500</v>
      </c>
      <c r="E2" s="64"/>
      <c r="F2" s="12"/>
      <c r="G2" s="12"/>
    </row>
    <row r="3" spans="1:7" s="30" customFormat="1" ht="26.25" thickBot="1" x14ac:dyDescent="0.3">
      <c r="A3" s="65" t="s">
        <v>719</v>
      </c>
      <c r="B3" s="66" t="s">
        <v>501</v>
      </c>
      <c r="C3" s="67" t="s">
        <v>502</v>
      </c>
      <c r="D3" s="68" t="s">
        <v>503</v>
      </c>
      <c r="E3" s="29"/>
      <c r="F3" s="29"/>
      <c r="G3" s="29"/>
    </row>
    <row r="4" spans="1:7" x14ac:dyDescent="0.25">
      <c r="A4" s="69" t="s">
        <v>628</v>
      </c>
      <c r="B4" s="748">
        <v>-126.13</v>
      </c>
      <c r="C4" s="758">
        <v>542.03</v>
      </c>
      <c r="D4" s="750">
        <f>SUM(B4:C4)</f>
        <v>415.9</v>
      </c>
      <c r="E4" s="12"/>
      <c r="F4" s="12"/>
      <c r="G4" s="12"/>
    </row>
    <row r="5" spans="1:7" ht="13.5" thickBot="1" x14ac:dyDescent="0.3">
      <c r="A5" s="70" t="s">
        <v>721</v>
      </c>
      <c r="B5" s="749">
        <v>-116.81</v>
      </c>
      <c r="C5" s="765">
        <v>319.31</v>
      </c>
      <c r="D5" s="750">
        <f t="shared" ref="D5" si="0">SUM(B5:C5)</f>
        <v>202.5</v>
      </c>
      <c r="E5" s="12"/>
      <c r="F5" s="12"/>
      <c r="G5" s="12"/>
    </row>
    <row r="6" spans="1:7" ht="18.75" customHeight="1" thickBot="1" x14ac:dyDescent="0.3">
      <c r="A6" s="72" t="s">
        <v>504</v>
      </c>
      <c r="B6" s="759">
        <f>SUM(B4:B5)</f>
        <v>-242.94</v>
      </c>
      <c r="C6" s="759">
        <f>SUM(C4:C5)</f>
        <v>861.33999999999992</v>
      </c>
      <c r="D6" s="756">
        <f>SUM(D4:D5)</f>
        <v>618.4</v>
      </c>
      <c r="E6" s="71"/>
      <c r="F6" s="12"/>
      <c r="G6" s="12"/>
    </row>
    <row r="7" spans="1:7" x14ac:dyDescent="0.25">
      <c r="A7" s="73"/>
      <c r="B7" s="12"/>
      <c r="C7" s="12"/>
      <c r="D7" s="12"/>
      <c r="E7" s="12"/>
      <c r="F7" s="12"/>
      <c r="G7" s="12"/>
    </row>
    <row r="8" spans="1:7" x14ac:dyDescent="0.25">
      <c r="A8" s="12" t="s">
        <v>640</v>
      </c>
      <c r="B8" s="27"/>
      <c r="C8" s="27"/>
      <c r="D8" s="27"/>
      <c r="E8" s="12"/>
      <c r="F8" s="12"/>
      <c r="G8" s="12"/>
    </row>
    <row r="9" spans="1:7" x14ac:dyDescent="0.25">
      <c r="A9" s="1087" t="s">
        <v>720</v>
      </c>
      <c r="B9" s="1087"/>
      <c r="C9" s="1087"/>
      <c r="D9" s="1087"/>
      <c r="E9" s="12"/>
      <c r="F9" s="12"/>
      <c r="G9" s="12"/>
    </row>
    <row r="10" spans="1:7" x14ac:dyDescent="0.25">
      <c r="A10" s="12"/>
      <c r="B10" s="12"/>
      <c r="C10" s="12"/>
      <c r="D10" s="12"/>
      <c r="E10" s="12"/>
      <c r="F10" s="12"/>
      <c r="G10" s="12"/>
    </row>
    <row r="11" spans="1:7" x14ac:dyDescent="0.25">
      <c r="A11" s="12"/>
      <c r="B11" s="12"/>
      <c r="C11" s="12"/>
      <c r="D11" s="12"/>
      <c r="E11" s="71"/>
      <c r="F11" s="12"/>
      <c r="G11" s="12"/>
    </row>
    <row r="12" spans="1:7" x14ac:dyDescent="0.25">
      <c r="A12" s="12"/>
      <c r="B12" s="12"/>
      <c r="C12" s="12"/>
      <c r="D12" s="12"/>
      <c r="E12" s="12"/>
      <c r="F12" s="12"/>
      <c r="G12" s="12"/>
    </row>
    <row r="13" spans="1:7" x14ac:dyDescent="0.25">
      <c r="A13" s="12"/>
      <c r="B13" s="12"/>
      <c r="C13" s="12"/>
      <c r="D13" s="12"/>
      <c r="E13" s="12"/>
      <c r="F13" s="12"/>
      <c r="G13" s="12"/>
    </row>
    <row r="14" spans="1:7" x14ac:dyDescent="0.25">
      <c r="A14" s="12"/>
      <c r="B14" s="12"/>
      <c r="C14" s="12"/>
      <c r="D14" s="12"/>
      <c r="E14" s="12"/>
      <c r="F14" s="12"/>
      <c r="G14" s="12"/>
    </row>
    <row r="15" spans="1:7" x14ac:dyDescent="0.25">
      <c r="A15" s="12"/>
      <c r="B15" s="12"/>
      <c r="C15" s="12"/>
      <c r="D15" s="12"/>
      <c r="E15" s="12"/>
      <c r="F15" s="12"/>
      <c r="G15" s="12"/>
    </row>
    <row r="16" spans="1:7" x14ac:dyDescent="0.25">
      <c r="A16" s="12"/>
      <c r="B16" s="12"/>
      <c r="C16" s="12"/>
      <c r="D16" s="12"/>
      <c r="E16" s="12"/>
      <c r="F16" s="12"/>
      <c r="G16" s="12"/>
    </row>
    <row r="17" spans="1:7" x14ac:dyDescent="0.25">
      <c r="A17" s="12"/>
      <c r="B17" s="12"/>
      <c r="C17" s="12"/>
      <c r="D17" s="12"/>
      <c r="E17" s="12"/>
      <c r="F17" s="12"/>
      <c r="G17" s="12"/>
    </row>
    <row r="18" spans="1:7" x14ac:dyDescent="0.25">
      <c r="A18" s="12"/>
      <c r="B18" s="12"/>
      <c r="C18" s="12"/>
      <c r="D18" s="12"/>
      <c r="E18" s="12"/>
      <c r="F18" s="12"/>
      <c r="G18" s="12"/>
    </row>
    <row r="19" spans="1:7" x14ac:dyDescent="0.25">
      <c r="A19" s="12"/>
      <c r="B19" s="12"/>
      <c r="C19" s="12"/>
      <c r="D19" s="12"/>
      <c r="E19" s="12"/>
      <c r="F19" s="12"/>
      <c r="G19" s="12"/>
    </row>
    <row r="20" spans="1:7" x14ac:dyDescent="0.25">
      <c r="A20" s="12"/>
      <c r="B20" s="12"/>
      <c r="C20" s="12"/>
      <c r="D20" s="12"/>
      <c r="E20" s="12"/>
      <c r="F20" s="12"/>
      <c r="G20" s="12"/>
    </row>
    <row r="21" spans="1:7" x14ac:dyDescent="0.25">
      <c r="A21" s="12"/>
      <c r="B21" s="12"/>
      <c r="C21" s="12"/>
      <c r="D21" s="12"/>
      <c r="E21" s="12"/>
      <c r="F21" s="12"/>
      <c r="G21" s="12"/>
    </row>
  </sheetData>
  <sheetProtection formatRows="0" insertRows="0" deleteRows="0"/>
  <customSheetViews>
    <customSheetView guid="{2AF6EA2A-E5C5-45EB-B6C4-875AD1E4E056}">
      <pageMargins left="0.78740157480314965" right="0.78740157480314965"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1">
    <mergeCell ref="A9:D9"/>
  </mergeCells>
  <printOptions horizontalCentered="1"/>
  <pageMargins left="0.78740157480314965" right="0.78740157480314965" top="0.98425196850393704" bottom="0.98425196850393704" header="0.51181102362204722" footer="0.51181102362204722"/>
  <pageSetup paperSize="9" scale="92" orientation="portrait" cellComments="asDisplayed"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workbookViewId="0">
      <selection activeCell="A41" sqref="A41"/>
    </sheetView>
  </sheetViews>
  <sheetFormatPr defaultRowHeight="15" x14ac:dyDescent="0.25"/>
  <cols>
    <col min="1" max="1" width="46.5703125" style="157" customWidth="1"/>
    <col min="2" max="2" width="4.42578125" style="157" customWidth="1"/>
    <col min="3" max="3" width="14.140625" style="157" customWidth="1"/>
    <col min="4" max="4" width="13.42578125" style="157" customWidth="1"/>
    <col min="5" max="5" width="12.85546875" style="157" customWidth="1"/>
    <col min="6" max="6" width="13.5703125" style="157" customWidth="1"/>
    <col min="7" max="16384" width="9.140625" style="157"/>
  </cols>
  <sheetData>
    <row r="1" spans="1:6" ht="15.75" x14ac:dyDescent="0.25">
      <c r="A1" s="774" t="s">
        <v>828</v>
      </c>
      <c r="B1" s="768"/>
      <c r="C1" s="768"/>
      <c r="D1" s="768"/>
      <c r="E1" s="768"/>
      <c r="F1" s="768"/>
    </row>
    <row r="2" spans="1:6" ht="15.75" thickBot="1" x14ac:dyDescent="0.3">
      <c r="A2" s="768"/>
      <c r="B2" s="768"/>
      <c r="C2" s="768"/>
      <c r="D2" s="768"/>
      <c r="E2" s="768"/>
      <c r="F2" s="768"/>
    </row>
    <row r="3" spans="1:6" s="459" customFormat="1" ht="24" customHeight="1" thickBot="1" x14ac:dyDescent="0.3">
      <c r="A3" s="792" t="s">
        <v>954</v>
      </c>
      <c r="B3" s="793" t="s">
        <v>479</v>
      </c>
      <c r="C3" s="794" t="s">
        <v>955</v>
      </c>
      <c r="D3" s="794" t="s">
        <v>956</v>
      </c>
      <c r="E3" s="794" t="s">
        <v>957</v>
      </c>
      <c r="F3" s="794" t="s">
        <v>958</v>
      </c>
    </row>
    <row r="4" spans="1:6" ht="12.75" customHeight="1" thickBot="1" x14ac:dyDescent="0.3">
      <c r="A4" s="795" t="s">
        <v>959</v>
      </c>
      <c r="B4" s="796" t="s">
        <v>960</v>
      </c>
      <c r="C4" s="797"/>
      <c r="D4" s="797">
        <v>618.41</v>
      </c>
      <c r="E4" s="797">
        <v>618.41</v>
      </c>
      <c r="F4" s="797">
        <v>618.41</v>
      </c>
    </row>
    <row r="5" spans="1:6" ht="12.75" customHeight="1" x14ac:dyDescent="0.25">
      <c r="A5" s="824" t="s">
        <v>961</v>
      </c>
      <c r="B5" s="805" t="s">
        <v>962</v>
      </c>
      <c r="C5" s="805"/>
      <c r="D5" s="805"/>
      <c r="E5" s="805"/>
      <c r="F5" s="805">
        <v>9854.92</v>
      </c>
    </row>
    <row r="6" spans="1:6" ht="12.75" customHeight="1" x14ac:dyDescent="0.25">
      <c r="A6" s="798" t="s">
        <v>963</v>
      </c>
      <c r="B6" s="799" t="s">
        <v>964</v>
      </c>
      <c r="C6" s="799"/>
      <c r="D6" s="799"/>
      <c r="E6" s="799"/>
      <c r="F6" s="799"/>
    </row>
    <row r="7" spans="1:6" ht="12.75" customHeight="1" x14ac:dyDescent="0.25">
      <c r="A7" s="798" t="s">
        <v>965</v>
      </c>
      <c r="B7" s="799" t="s">
        <v>966</v>
      </c>
      <c r="C7" s="799">
        <v>1713.31</v>
      </c>
      <c r="D7" s="799">
        <v>1388.36</v>
      </c>
      <c r="E7" s="799">
        <v>-324.95000000000005</v>
      </c>
      <c r="F7" s="799">
        <v>-324.95</v>
      </c>
    </row>
    <row r="8" spans="1:6" ht="12.75" customHeight="1" x14ac:dyDescent="0.25">
      <c r="A8" s="798" t="s">
        <v>967</v>
      </c>
      <c r="B8" s="799" t="s">
        <v>968</v>
      </c>
      <c r="C8" s="799"/>
      <c r="D8" s="799"/>
      <c r="E8" s="799"/>
      <c r="F8" s="799"/>
    </row>
    <row r="9" spans="1:6" ht="12.75" customHeight="1" x14ac:dyDescent="0.25">
      <c r="A9" s="798" t="s">
        <v>969</v>
      </c>
      <c r="B9" s="799" t="s">
        <v>970</v>
      </c>
      <c r="C9" s="799">
        <v>889.58</v>
      </c>
      <c r="D9" s="799">
        <v>520.07000000000005</v>
      </c>
      <c r="E9" s="799">
        <v>-369.51</v>
      </c>
      <c r="F9" s="799">
        <v>-369.51</v>
      </c>
    </row>
    <row r="10" spans="1:6" ht="12.75" customHeight="1" x14ac:dyDescent="0.25">
      <c r="A10" s="798" t="s">
        <v>971</v>
      </c>
      <c r="B10" s="799" t="s">
        <v>972</v>
      </c>
      <c r="C10" s="799"/>
      <c r="D10" s="799"/>
      <c r="E10" s="799"/>
      <c r="F10" s="799"/>
    </row>
    <row r="11" spans="1:6" ht="12.75" customHeight="1" x14ac:dyDescent="0.25">
      <c r="A11" s="798" t="s">
        <v>973</v>
      </c>
      <c r="B11" s="799" t="s">
        <v>974</v>
      </c>
      <c r="C11" s="799">
        <v>823.73</v>
      </c>
      <c r="D11" s="799">
        <v>868.29</v>
      </c>
      <c r="E11" s="799">
        <v>44.559999999999945</v>
      </c>
      <c r="F11" s="799">
        <v>44.56</v>
      </c>
    </row>
    <row r="12" spans="1:6" ht="12.75" customHeight="1" x14ac:dyDescent="0.25">
      <c r="A12" s="798" t="s">
        <v>975</v>
      </c>
      <c r="B12" s="799" t="s">
        <v>976</v>
      </c>
      <c r="C12" s="799">
        <v>3498.22</v>
      </c>
      <c r="D12" s="799">
        <v>3269.06</v>
      </c>
      <c r="E12" s="799">
        <v>-229.15999999999985</v>
      </c>
      <c r="F12" s="799">
        <v>229.16</v>
      </c>
    </row>
    <row r="13" spans="1:6" ht="12.75" customHeight="1" x14ac:dyDescent="0.25">
      <c r="A13" s="798" t="s">
        <v>977</v>
      </c>
      <c r="B13" s="799" t="s">
        <v>978</v>
      </c>
      <c r="C13" s="799">
        <v>266.69</v>
      </c>
      <c r="D13" s="799">
        <v>218.48</v>
      </c>
      <c r="E13" s="799">
        <v>-48.210000000000008</v>
      </c>
      <c r="F13" s="799">
        <v>48.21</v>
      </c>
    </row>
    <row r="14" spans="1:6" ht="12.75" customHeight="1" x14ac:dyDescent="0.25">
      <c r="A14" s="798" t="s">
        <v>979</v>
      </c>
      <c r="B14" s="799" t="s">
        <v>980</v>
      </c>
      <c r="C14" s="799"/>
      <c r="D14" s="799">
        <v>44.05</v>
      </c>
      <c r="E14" s="799">
        <v>44.05</v>
      </c>
      <c r="F14" s="799">
        <v>-44.05</v>
      </c>
    </row>
    <row r="15" spans="1:6" ht="12.75" customHeight="1" x14ac:dyDescent="0.25">
      <c r="A15" s="798" t="s">
        <v>981</v>
      </c>
      <c r="B15" s="799" t="s">
        <v>8</v>
      </c>
      <c r="C15" s="799">
        <v>57.93</v>
      </c>
      <c r="D15" s="799">
        <v>27.26</v>
      </c>
      <c r="E15" s="799">
        <v>-30.669999999999998</v>
      </c>
      <c r="F15" s="799">
        <v>30.67</v>
      </c>
    </row>
    <row r="16" spans="1:6" ht="12.75" customHeight="1" x14ac:dyDescent="0.25">
      <c r="A16" s="798" t="s">
        <v>982</v>
      </c>
      <c r="B16" s="799" t="s">
        <v>11</v>
      </c>
      <c r="C16" s="799">
        <v>3173.6</v>
      </c>
      <c r="D16" s="799">
        <v>2979.27</v>
      </c>
      <c r="E16" s="799">
        <v>-194.32999999999993</v>
      </c>
      <c r="F16" s="799">
        <v>194.33</v>
      </c>
    </row>
    <row r="17" spans="1:6" ht="12.75" customHeight="1" x14ac:dyDescent="0.25">
      <c r="A17" s="798" t="s">
        <v>983</v>
      </c>
      <c r="B17" s="799" t="s">
        <v>14</v>
      </c>
      <c r="C17" s="799">
        <v>1459.86</v>
      </c>
      <c r="D17" s="799">
        <v>1435.98</v>
      </c>
      <c r="E17" s="799">
        <v>-23.879999999999882</v>
      </c>
      <c r="F17" s="799">
        <v>23.88</v>
      </c>
    </row>
    <row r="18" spans="1:6" ht="12.75" customHeight="1" x14ac:dyDescent="0.25">
      <c r="A18" s="798" t="s">
        <v>984</v>
      </c>
      <c r="B18" s="799" t="s">
        <v>985</v>
      </c>
      <c r="C18" s="799">
        <v>1429.79</v>
      </c>
      <c r="D18" s="799">
        <v>1246.73</v>
      </c>
      <c r="E18" s="799">
        <v>-183.05999999999995</v>
      </c>
      <c r="F18" s="799">
        <v>183.06</v>
      </c>
    </row>
    <row r="19" spans="1:6" ht="12.75" customHeight="1" x14ac:dyDescent="0.25">
      <c r="A19" s="798" t="s">
        <v>986</v>
      </c>
      <c r="B19" s="799" t="s">
        <v>987</v>
      </c>
      <c r="C19" s="799"/>
      <c r="D19" s="799"/>
      <c r="E19" s="799"/>
      <c r="F19" s="799"/>
    </row>
    <row r="20" spans="1:6" ht="12.75" customHeight="1" x14ac:dyDescent="0.25">
      <c r="A20" s="798" t="s">
        <v>988</v>
      </c>
      <c r="B20" s="799" t="s">
        <v>989</v>
      </c>
      <c r="C20" s="799"/>
      <c r="D20" s="799"/>
      <c r="E20" s="799"/>
      <c r="F20" s="799"/>
    </row>
    <row r="21" spans="1:6" ht="12.75" customHeight="1" x14ac:dyDescent="0.25">
      <c r="A21" s="798" t="s">
        <v>990</v>
      </c>
      <c r="B21" s="799" t="s">
        <v>17</v>
      </c>
      <c r="C21" s="799">
        <v>26</v>
      </c>
      <c r="D21" s="799">
        <v>134.78</v>
      </c>
      <c r="E21" s="799">
        <v>108.78</v>
      </c>
      <c r="F21" s="799">
        <v>-108.78</v>
      </c>
    </row>
    <row r="22" spans="1:6" ht="12.75" customHeight="1" x14ac:dyDescent="0.25">
      <c r="A22" s="798" t="s">
        <v>991</v>
      </c>
      <c r="B22" s="799" t="s">
        <v>20</v>
      </c>
      <c r="C22" s="799"/>
      <c r="D22" s="799"/>
      <c r="E22" s="799"/>
      <c r="F22" s="799"/>
    </row>
    <row r="23" spans="1:6" ht="12.75" customHeight="1" x14ac:dyDescent="0.25">
      <c r="A23" s="798" t="s">
        <v>992</v>
      </c>
      <c r="B23" s="799" t="s">
        <v>993</v>
      </c>
      <c r="C23" s="799"/>
      <c r="D23" s="799"/>
      <c r="E23" s="799"/>
      <c r="F23" s="799"/>
    </row>
    <row r="24" spans="1:6" ht="12.75" customHeight="1" x14ac:dyDescent="0.25">
      <c r="A24" s="798" t="s">
        <v>994</v>
      </c>
      <c r="B24" s="799" t="s">
        <v>38</v>
      </c>
      <c r="C24" s="799"/>
      <c r="D24" s="799"/>
      <c r="E24" s="799"/>
      <c r="F24" s="799"/>
    </row>
    <row r="25" spans="1:6" ht="12.75" customHeight="1" x14ac:dyDescent="0.25">
      <c r="A25" s="798" t="s">
        <v>995</v>
      </c>
      <c r="B25" s="799" t="s">
        <v>41</v>
      </c>
      <c r="C25" s="799"/>
      <c r="D25" s="799"/>
      <c r="E25" s="799"/>
      <c r="F25" s="799"/>
    </row>
    <row r="26" spans="1:6" ht="12.75" customHeight="1" x14ac:dyDescent="0.25">
      <c r="A26" s="798" t="s">
        <v>996</v>
      </c>
      <c r="B26" s="799" t="s">
        <v>997</v>
      </c>
      <c r="C26" s="799"/>
      <c r="D26" s="799"/>
      <c r="E26" s="799"/>
      <c r="F26" s="799"/>
    </row>
    <row r="27" spans="1:6" ht="12.75" customHeight="1" x14ac:dyDescent="0.25">
      <c r="A27" s="798" t="s">
        <v>998</v>
      </c>
      <c r="B27" s="799" t="s">
        <v>999</v>
      </c>
      <c r="C27" s="799">
        <v>0.3</v>
      </c>
      <c r="D27" s="799">
        <v>1.2</v>
      </c>
      <c r="E27" s="799">
        <v>0.89999999999999991</v>
      </c>
      <c r="F27" s="799">
        <v>-0.9</v>
      </c>
    </row>
    <row r="28" spans="1:6" ht="12.75" customHeight="1" x14ac:dyDescent="0.25">
      <c r="A28" s="798" t="s">
        <v>1000</v>
      </c>
      <c r="B28" s="799" t="s">
        <v>44</v>
      </c>
      <c r="C28" s="799">
        <v>3.77</v>
      </c>
      <c r="D28" s="799">
        <v>53.27</v>
      </c>
      <c r="E28" s="799">
        <v>49.5</v>
      </c>
      <c r="F28" s="799">
        <v>-49.5</v>
      </c>
    </row>
    <row r="29" spans="1:6" ht="12.75" customHeight="1" x14ac:dyDescent="0.25">
      <c r="A29" s="798" t="s">
        <v>1001</v>
      </c>
      <c r="B29" s="799" t="s">
        <v>47</v>
      </c>
      <c r="C29" s="799"/>
      <c r="D29" s="799"/>
      <c r="E29" s="799"/>
      <c r="F29" s="799"/>
    </row>
    <row r="30" spans="1:6" ht="12.75" customHeight="1" x14ac:dyDescent="0.25">
      <c r="A30" s="798" t="s">
        <v>1002</v>
      </c>
      <c r="B30" s="799" t="s">
        <v>1003</v>
      </c>
      <c r="C30" s="799">
        <v>76.45</v>
      </c>
      <c r="D30" s="799">
        <v>97.37</v>
      </c>
      <c r="E30" s="799">
        <v>20.92</v>
      </c>
      <c r="F30" s="799">
        <v>-20.92</v>
      </c>
    </row>
    <row r="31" spans="1:6" ht="12.75" customHeight="1" x14ac:dyDescent="0.25">
      <c r="A31" s="798" t="s">
        <v>1004</v>
      </c>
      <c r="B31" s="799" t="s">
        <v>50</v>
      </c>
      <c r="C31" s="799"/>
      <c r="D31" s="799"/>
      <c r="E31" s="799"/>
      <c r="F31" s="799"/>
    </row>
    <row r="32" spans="1:6" ht="12.75" customHeight="1" x14ac:dyDescent="0.25">
      <c r="A32" s="798" t="s">
        <v>1005</v>
      </c>
      <c r="B32" s="799" t="s">
        <v>53</v>
      </c>
      <c r="C32" s="799"/>
      <c r="D32" s="799"/>
      <c r="E32" s="799"/>
      <c r="F32" s="799"/>
    </row>
    <row r="33" spans="1:6" ht="12.75" customHeight="1" x14ac:dyDescent="0.25">
      <c r="A33" s="798" t="s">
        <v>1006</v>
      </c>
      <c r="B33" s="799" t="s">
        <v>1007</v>
      </c>
      <c r="C33" s="799"/>
      <c r="D33" s="799"/>
      <c r="E33" s="799"/>
      <c r="F33" s="799"/>
    </row>
    <row r="34" spans="1:6" ht="12.75" customHeight="1" x14ac:dyDescent="0.25">
      <c r="A34" s="798" t="s">
        <v>1008</v>
      </c>
      <c r="B34" s="799" t="s">
        <v>32</v>
      </c>
      <c r="C34" s="799">
        <v>285.45</v>
      </c>
      <c r="D34" s="799">
        <v>484.12</v>
      </c>
      <c r="E34" s="799">
        <v>198.67000000000002</v>
      </c>
      <c r="F34" s="799">
        <v>-198.67</v>
      </c>
    </row>
    <row r="35" spans="1:6" ht="12.75" customHeight="1" x14ac:dyDescent="0.25">
      <c r="A35" s="798" t="s">
        <v>1009</v>
      </c>
      <c r="B35" s="799" t="s">
        <v>35</v>
      </c>
      <c r="C35" s="799">
        <v>221.25</v>
      </c>
      <c r="D35" s="799">
        <v>391.29</v>
      </c>
      <c r="E35" s="799">
        <v>170.04000000000002</v>
      </c>
      <c r="F35" s="799">
        <v>-170.04</v>
      </c>
    </row>
    <row r="36" spans="1:6" ht="12.75" customHeight="1" x14ac:dyDescent="0.25">
      <c r="A36" s="798" t="s">
        <v>1010</v>
      </c>
      <c r="B36" s="799" t="s">
        <v>1011</v>
      </c>
      <c r="C36" s="799"/>
      <c r="D36" s="799"/>
      <c r="E36" s="799"/>
      <c r="F36" s="799"/>
    </row>
    <row r="37" spans="1:6" ht="12.75" customHeight="1" x14ac:dyDescent="0.25">
      <c r="A37" s="798" t="s">
        <v>1012</v>
      </c>
      <c r="B37" s="799" t="s">
        <v>1013</v>
      </c>
      <c r="C37" s="799"/>
      <c r="D37" s="799"/>
      <c r="E37" s="799"/>
      <c r="F37" s="799"/>
    </row>
    <row r="38" spans="1:6" ht="12.75" customHeight="1" x14ac:dyDescent="0.25">
      <c r="A38" s="798" t="s">
        <v>1014</v>
      </c>
      <c r="B38" s="799" t="s">
        <v>1015</v>
      </c>
      <c r="C38" s="799"/>
      <c r="D38" s="799"/>
      <c r="E38" s="799"/>
      <c r="F38" s="799"/>
    </row>
    <row r="39" spans="1:6" ht="12.75" customHeight="1" x14ac:dyDescent="0.25">
      <c r="A39" s="798" t="s">
        <v>1016</v>
      </c>
      <c r="B39" s="799" t="s">
        <v>1017</v>
      </c>
      <c r="C39" s="799">
        <v>64.2</v>
      </c>
      <c r="D39" s="799">
        <v>92.83</v>
      </c>
      <c r="E39" s="799">
        <v>28.629999999999995</v>
      </c>
      <c r="F39" s="799">
        <v>-28.63</v>
      </c>
    </row>
    <row r="40" spans="1:6" ht="12.75" customHeight="1" x14ac:dyDescent="0.25">
      <c r="A40" s="798" t="s">
        <v>1018</v>
      </c>
      <c r="B40" s="799" t="s">
        <v>1019</v>
      </c>
      <c r="C40" s="799"/>
      <c r="D40" s="799"/>
      <c r="E40" s="799"/>
      <c r="F40" s="799"/>
    </row>
    <row r="41" spans="1:6" ht="12.75" customHeight="1" x14ac:dyDescent="0.25">
      <c r="A41" s="798" t="s">
        <v>1020</v>
      </c>
      <c r="B41" s="799" t="s">
        <v>1021</v>
      </c>
      <c r="C41" s="799">
        <v>25407.64</v>
      </c>
      <c r="D41" s="799">
        <v>21630.86</v>
      </c>
      <c r="E41" s="799">
        <v>-3776.7799999999988</v>
      </c>
      <c r="F41" s="799">
        <v>-3776.78</v>
      </c>
    </row>
    <row r="42" spans="1:6" ht="12.75" customHeight="1" x14ac:dyDescent="0.25">
      <c r="A42" s="798" t="s">
        <v>1022</v>
      </c>
      <c r="B42" s="799" t="s">
        <v>1023</v>
      </c>
      <c r="C42" s="799">
        <v>5011.84</v>
      </c>
      <c r="D42" s="799">
        <v>2448.91</v>
      </c>
      <c r="E42" s="799">
        <v>-2562.9300000000003</v>
      </c>
      <c r="F42" s="799">
        <v>-2562.9299999999998</v>
      </c>
    </row>
    <row r="43" spans="1:6" ht="12.75" customHeight="1" x14ac:dyDescent="0.25">
      <c r="A43" s="798" t="s">
        <v>1024</v>
      </c>
      <c r="B43" s="799" t="s">
        <v>1025</v>
      </c>
      <c r="C43" s="799"/>
      <c r="D43" s="799"/>
      <c r="E43" s="799"/>
      <c r="F43" s="799"/>
    </row>
    <row r="44" spans="1:6" ht="12.75" customHeight="1" x14ac:dyDescent="0.25">
      <c r="A44" s="798" t="s">
        <v>1026</v>
      </c>
      <c r="B44" s="799" t="s">
        <v>23</v>
      </c>
      <c r="C44" s="799">
        <v>8774.7800000000007</v>
      </c>
      <c r="D44" s="799">
        <v>7886.63</v>
      </c>
      <c r="E44" s="799">
        <v>-888.15000000000055</v>
      </c>
      <c r="F44" s="799">
        <v>-888.15</v>
      </c>
    </row>
    <row r="45" spans="1:6" ht="12.75" customHeight="1" x14ac:dyDescent="0.25">
      <c r="A45" s="798" t="s">
        <v>1027</v>
      </c>
      <c r="B45" s="799" t="s">
        <v>56</v>
      </c>
      <c r="C45" s="799">
        <v>151.36000000000001</v>
      </c>
      <c r="D45" s="799">
        <v>171.5</v>
      </c>
      <c r="E45" s="799">
        <v>20.139999999999986</v>
      </c>
      <c r="F45" s="799">
        <v>20.14</v>
      </c>
    </row>
    <row r="46" spans="1:6" ht="12.75" customHeight="1" x14ac:dyDescent="0.25">
      <c r="A46" s="798" t="s">
        <v>1028</v>
      </c>
      <c r="B46" s="799" t="s">
        <v>82</v>
      </c>
      <c r="C46" s="799"/>
      <c r="D46" s="799"/>
      <c r="E46" s="799"/>
      <c r="F46" s="799"/>
    </row>
    <row r="47" spans="1:6" ht="12.75" customHeight="1" x14ac:dyDescent="0.25">
      <c r="A47" s="798" t="s">
        <v>1029</v>
      </c>
      <c r="B47" s="799" t="s">
        <v>1030</v>
      </c>
      <c r="C47" s="799">
        <v>4381.08</v>
      </c>
      <c r="D47" s="799">
        <v>3886.64</v>
      </c>
      <c r="E47" s="799">
        <v>-494.44000000000005</v>
      </c>
      <c r="F47" s="799">
        <v>-494.44</v>
      </c>
    </row>
    <row r="48" spans="1:6" ht="12.75" customHeight="1" x14ac:dyDescent="0.25">
      <c r="A48" s="798" t="s">
        <v>1031</v>
      </c>
      <c r="B48" s="799" t="s">
        <v>1032</v>
      </c>
      <c r="C48" s="799">
        <v>2241.66</v>
      </c>
      <c r="D48" s="799">
        <v>2046.41</v>
      </c>
      <c r="E48" s="799">
        <v>-195.24999999999977</v>
      </c>
      <c r="F48" s="799">
        <v>-195.25</v>
      </c>
    </row>
    <row r="49" spans="1:6" ht="12.75" customHeight="1" x14ac:dyDescent="0.25">
      <c r="A49" s="798" t="s">
        <v>990</v>
      </c>
      <c r="B49" s="799" t="s">
        <v>1033</v>
      </c>
      <c r="C49" s="799"/>
      <c r="D49" s="799"/>
      <c r="E49" s="799"/>
      <c r="F49" s="799"/>
    </row>
    <row r="50" spans="1:6" ht="12.75" customHeight="1" x14ac:dyDescent="0.25">
      <c r="A50" s="798" t="s">
        <v>1034</v>
      </c>
      <c r="B50" s="799" t="s">
        <v>1035</v>
      </c>
      <c r="C50" s="799">
        <v>769.1</v>
      </c>
      <c r="D50" s="799">
        <v>602.26</v>
      </c>
      <c r="E50" s="799">
        <v>-166.84000000000003</v>
      </c>
      <c r="F50" s="799">
        <v>-166.84</v>
      </c>
    </row>
    <row r="51" spans="1:6" ht="12.75" customHeight="1" x14ac:dyDescent="0.25">
      <c r="A51" s="798" t="s">
        <v>992</v>
      </c>
      <c r="B51" s="799" t="s">
        <v>1036</v>
      </c>
      <c r="C51" s="799">
        <v>23.77</v>
      </c>
      <c r="D51" s="799">
        <v>354.37</v>
      </c>
      <c r="E51" s="799">
        <v>330.6</v>
      </c>
      <c r="F51" s="799">
        <v>330.6</v>
      </c>
    </row>
    <row r="52" spans="1:6" ht="12.75" customHeight="1" x14ac:dyDescent="0.25">
      <c r="A52" s="798" t="s">
        <v>994</v>
      </c>
      <c r="B52" s="799" t="s">
        <v>1037</v>
      </c>
      <c r="C52" s="799">
        <v>0.8</v>
      </c>
      <c r="D52" s="799">
        <v>0.78</v>
      </c>
      <c r="E52" s="799">
        <v>-2.0000000000000018E-2</v>
      </c>
      <c r="F52" s="799">
        <v>-0.02</v>
      </c>
    </row>
    <row r="53" spans="1:6" ht="12.75" customHeight="1" x14ac:dyDescent="0.25">
      <c r="A53" s="798" t="s">
        <v>1038</v>
      </c>
      <c r="B53" s="799" t="s">
        <v>1039</v>
      </c>
      <c r="C53" s="799">
        <v>150.58000000000001</v>
      </c>
      <c r="D53" s="799">
        <v>1202.82</v>
      </c>
      <c r="E53" s="799">
        <v>1052.24</v>
      </c>
      <c r="F53" s="799">
        <v>1052.24</v>
      </c>
    </row>
    <row r="54" spans="1:6" ht="12.75" customHeight="1" x14ac:dyDescent="0.25">
      <c r="A54" s="798" t="s">
        <v>1040</v>
      </c>
      <c r="B54" s="799" t="s">
        <v>26</v>
      </c>
      <c r="C54" s="799"/>
      <c r="D54" s="799"/>
      <c r="E54" s="799"/>
      <c r="F54" s="799"/>
    </row>
    <row r="55" spans="1:6" ht="12.75" customHeight="1" x14ac:dyDescent="0.25">
      <c r="A55" s="798" t="s">
        <v>986</v>
      </c>
      <c r="B55" s="799" t="s">
        <v>59</v>
      </c>
      <c r="C55" s="799"/>
      <c r="D55" s="799"/>
      <c r="E55" s="799"/>
      <c r="F55" s="799"/>
    </row>
    <row r="56" spans="1:6" ht="12.75" customHeight="1" x14ac:dyDescent="0.25">
      <c r="A56" s="798" t="s">
        <v>1041</v>
      </c>
      <c r="B56" s="799" t="s">
        <v>1042</v>
      </c>
      <c r="C56" s="799">
        <v>3902.67</v>
      </c>
      <c r="D56" s="799">
        <v>3030.54</v>
      </c>
      <c r="E56" s="799">
        <v>-872.13000000000011</v>
      </c>
      <c r="F56" s="799">
        <v>-872.13</v>
      </c>
    </row>
    <row r="57" spans="1:6" ht="12.75" customHeight="1" x14ac:dyDescent="0.25">
      <c r="A57" s="798" t="s">
        <v>1043</v>
      </c>
      <c r="B57" s="799" t="s">
        <v>1044</v>
      </c>
      <c r="C57" s="799"/>
      <c r="D57" s="799"/>
      <c r="E57" s="799"/>
      <c r="F57" s="799"/>
    </row>
    <row r="58" spans="1:6" ht="12.75" customHeight="1" thickBot="1" x14ac:dyDescent="0.3">
      <c r="A58" s="825" t="s">
        <v>1045</v>
      </c>
      <c r="B58" s="826" t="s">
        <v>1046</v>
      </c>
      <c r="C58" s="826"/>
      <c r="D58" s="826"/>
      <c r="E58" s="826"/>
      <c r="F58" s="826"/>
    </row>
    <row r="59" spans="1:6" ht="12.75" customHeight="1" thickBot="1" x14ac:dyDescent="0.3">
      <c r="A59" s="802" t="s">
        <v>1047</v>
      </c>
      <c r="B59" s="827" t="s">
        <v>1048</v>
      </c>
      <c r="C59" s="827">
        <v>32440.93</v>
      </c>
      <c r="D59" s="827">
        <v>28924.16</v>
      </c>
      <c r="E59" s="827">
        <v>-3516.7700000000004</v>
      </c>
      <c r="F59" s="827">
        <v>6405.05</v>
      </c>
    </row>
    <row r="60" spans="1:6" ht="12.75" customHeight="1" x14ac:dyDescent="0.25">
      <c r="A60" s="1088"/>
      <c r="B60" s="1089"/>
      <c r="C60" s="1089"/>
      <c r="D60" s="1089"/>
      <c r="E60" s="1089"/>
      <c r="F60" s="1090"/>
    </row>
    <row r="61" spans="1:6" ht="12.75" customHeight="1" x14ac:dyDescent="0.25">
      <c r="A61" s="824" t="s">
        <v>1049</v>
      </c>
      <c r="B61" s="805" t="s">
        <v>1050</v>
      </c>
      <c r="C61" s="805">
        <v>12538.22</v>
      </c>
      <c r="D61" s="805">
        <v>13048.76</v>
      </c>
      <c r="E61" s="805">
        <v>510.54000000000087</v>
      </c>
      <c r="F61" s="805">
        <v>-510.54</v>
      </c>
    </row>
    <row r="62" spans="1:6" ht="12.75" customHeight="1" x14ac:dyDescent="0.25">
      <c r="A62" s="798" t="s">
        <v>1051</v>
      </c>
      <c r="B62" s="799" t="s">
        <v>1052</v>
      </c>
      <c r="C62" s="799"/>
      <c r="D62" s="799"/>
      <c r="E62" s="799"/>
      <c r="F62" s="799"/>
    </row>
    <row r="63" spans="1:6" ht="12.75" customHeight="1" x14ac:dyDescent="0.25">
      <c r="A63" s="798" t="s">
        <v>1053</v>
      </c>
      <c r="B63" s="799" t="s">
        <v>1054</v>
      </c>
      <c r="C63" s="799">
        <v>11708.04</v>
      </c>
      <c r="D63" s="799">
        <v>12218.58</v>
      </c>
      <c r="E63" s="799">
        <v>510.53999999999905</v>
      </c>
      <c r="F63" s="799">
        <v>-510.54</v>
      </c>
    </row>
    <row r="64" spans="1:6" ht="12.75" customHeight="1" x14ac:dyDescent="0.25">
      <c r="A64" s="798" t="s">
        <v>1055</v>
      </c>
      <c r="B64" s="799" t="s">
        <v>1056</v>
      </c>
      <c r="C64" s="799"/>
      <c r="D64" s="799"/>
      <c r="E64" s="799"/>
      <c r="F64" s="799"/>
    </row>
    <row r="65" spans="1:6" ht="12.75" customHeight="1" x14ac:dyDescent="0.25">
      <c r="A65" s="798" t="s">
        <v>1057</v>
      </c>
      <c r="B65" s="799" t="s">
        <v>65</v>
      </c>
      <c r="C65" s="799">
        <v>830.18</v>
      </c>
      <c r="D65" s="799">
        <v>830.18</v>
      </c>
      <c r="E65" s="799">
        <v>0</v>
      </c>
      <c r="F65" s="799">
        <v>0</v>
      </c>
    </row>
    <row r="66" spans="1:6" ht="12.75" customHeight="1" x14ac:dyDescent="0.25">
      <c r="A66" s="798" t="s">
        <v>1058</v>
      </c>
      <c r="B66" s="799" t="s">
        <v>68</v>
      </c>
      <c r="C66" s="799"/>
      <c r="D66" s="799"/>
      <c r="E66" s="799"/>
      <c r="F66" s="799"/>
    </row>
    <row r="67" spans="1:6" ht="12.75" customHeight="1" x14ac:dyDescent="0.25">
      <c r="A67" s="798" t="s">
        <v>1059</v>
      </c>
      <c r="B67" s="799" t="s">
        <v>71</v>
      </c>
      <c r="C67" s="799"/>
      <c r="D67" s="799"/>
      <c r="E67" s="799"/>
      <c r="F67" s="799"/>
    </row>
    <row r="68" spans="1:6" ht="12.75" customHeight="1" x14ac:dyDescent="0.25">
      <c r="A68" s="798" t="s">
        <v>1060</v>
      </c>
      <c r="B68" s="799" t="s">
        <v>1061</v>
      </c>
      <c r="C68" s="799"/>
      <c r="D68" s="799"/>
      <c r="E68" s="799"/>
      <c r="F68" s="799"/>
    </row>
    <row r="69" spans="1:6" ht="12.75" customHeight="1" x14ac:dyDescent="0.25">
      <c r="A69" s="798" t="s">
        <v>1062</v>
      </c>
      <c r="B69" s="799" t="s">
        <v>1063</v>
      </c>
      <c r="C69" s="799">
        <v>-6245.37</v>
      </c>
      <c r="D69" s="799">
        <v>-8502.83</v>
      </c>
      <c r="E69" s="799">
        <v>-2257.46</v>
      </c>
      <c r="F69" s="799">
        <v>2257.46</v>
      </c>
    </row>
    <row r="70" spans="1:6" ht="12.75" customHeight="1" x14ac:dyDescent="0.25">
      <c r="A70" s="798" t="s">
        <v>1064</v>
      </c>
      <c r="B70" s="799" t="s">
        <v>74</v>
      </c>
      <c r="C70" s="799"/>
      <c r="D70" s="799"/>
      <c r="E70" s="799"/>
      <c r="F70" s="799"/>
    </row>
    <row r="71" spans="1:6" ht="12.75" customHeight="1" x14ac:dyDescent="0.25">
      <c r="A71" s="798" t="s">
        <v>1065</v>
      </c>
      <c r="B71" s="799" t="s">
        <v>77</v>
      </c>
      <c r="C71" s="799">
        <v>-5415.19</v>
      </c>
      <c r="D71" s="799">
        <v>-7672.65</v>
      </c>
      <c r="E71" s="799">
        <v>-2257.46</v>
      </c>
      <c r="F71" s="799">
        <v>2257.46</v>
      </c>
    </row>
    <row r="72" spans="1:6" ht="12.75" customHeight="1" x14ac:dyDescent="0.25">
      <c r="A72" s="798" t="s">
        <v>1066</v>
      </c>
      <c r="B72" s="799" t="s">
        <v>1067</v>
      </c>
      <c r="C72" s="799"/>
      <c r="D72" s="799"/>
      <c r="E72" s="799"/>
      <c r="F72" s="799"/>
    </row>
    <row r="73" spans="1:6" ht="12.75" customHeight="1" x14ac:dyDescent="0.25">
      <c r="A73" s="798" t="s">
        <v>1068</v>
      </c>
      <c r="B73" s="799" t="s">
        <v>80</v>
      </c>
      <c r="C73" s="799">
        <v>-830.18</v>
      </c>
      <c r="D73" s="799">
        <v>-830.18</v>
      </c>
      <c r="E73" s="799">
        <v>0</v>
      </c>
      <c r="F73" s="799">
        <v>0</v>
      </c>
    </row>
    <row r="74" spans="1:6" ht="12.75" customHeight="1" x14ac:dyDescent="0.25">
      <c r="A74" s="798" t="s">
        <v>1069</v>
      </c>
      <c r="B74" s="799" t="s">
        <v>1070</v>
      </c>
      <c r="C74" s="799"/>
      <c r="D74" s="799"/>
      <c r="E74" s="799"/>
      <c r="F74" s="799"/>
    </row>
    <row r="75" spans="1:6" ht="12.75" customHeight="1" x14ac:dyDescent="0.25">
      <c r="A75" s="798" t="s">
        <v>1071</v>
      </c>
      <c r="B75" s="799" t="s">
        <v>1072</v>
      </c>
      <c r="C75" s="799">
        <v>213242.43</v>
      </c>
      <c r="D75" s="799">
        <v>216701.1</v>
      </c>
      <c r="E75" s="799">
        <v>3458.6700000000128</v>
      </c>
      <c r="F75" s="799">
        <v>-3458.67</v>
      </c>
    </row>
    <row r="76" spans="1:6" ht="12.75" customHeight="1" x14ac:dyDescent="0.25">
      <c r="A76" s="798" t="s">
        <v>1073</v>
      </c>
      <c r="B76" s="799" t="s">
        <v>88</v>
      </c>
      <c r="C76" s="799">
        <v>36108.480000000003</v>
      </c>
      <c r="D76" s="799">
        <v>36108.480000000003</v>
      </c>
      <c r="E76" s="799">
        <v>0</v>
      </c>
      <c r="F76" s="799">
        <v>0</v>
      </c>
    </row>
    <row r="77" spans="1:6" ht="12.75" customHeight="1" x14ac:dyDescent="0.25">
      <c r="A77" s="798" t="s">
        <v>1074</v>
      </c>
      <c r="B77" s="799" t="s">
        <v>91</v>
      </c>
      <c r="C77" s="799">
        <v>717</v>
      </c>
      <c r="D77" s="799">
        <v>717</v>
      </c>
      <c r="E77" s="799">
        <v>0</v>
      </c>
      <c r="F77" s="799">
        <v>0</v>
      </c>
    </row>
    <row r="78" spans="1:6" ht="12.75" customHeight="1" x14ac:dyDescent="0.25">
      <c r="A78" s="798" t="s">
        <v>1075</v>
      </c>
      <c r="B78" s="799" t="s">
        <v>94</v>
      </c>
      <c r="C78" s="799">
        <v>70794.17</v>
      </c>
      <c r="D78" s="799">
        <v>71540.22</v>
      </c>
      <c r="E78" s="799">
        <v>746.05000000000291</v>
      </c>
      <c r="F78" s="799">
        <v>-746.05</v>
      </c>
    </row>
    <row r="79" spans="1:6" ht="12.75" customHeight="1" x14ac:dyDescent="0.25">
      <c r="A79" s="798" t="s">
        <v>1076</v>
      </c>
      <c r="B79" s="799" t="s">
        <v>1077</v>
      </c>
      <c r="C79" s="799">
        <v>37652.370000000003</v>
      </c>
      <c r="D79" s="799">
        <v>42053.95</v>
      </c>
      <c r="E79" s="799">
        <v>4401.5799999999945</v>
      </c>
      <c r="F79" s="799">
        <v>-4401.58</v>
      </c>
    </row>
    <row r="80" spans="1:6" ht="12.75" customHeight="1" x14ac:dyDescent="0.25">
      <c r="A80" s="798" t="s">
        <v>1078</v>
      </c>
      <c r="B80" s="799" t="s">
        <v>1079</v>
      </c>
      <c r="C80" s="799"/>
      <c r="D80" s="799"/>
      <c r="E80" s="799"/>
      <c r="F80" s="799"/>
    </row>
    <row r="81" spans="1:6" ht="12.75" customHeight="1" x14ac:dyDescent="0.25">
      <c r="A81" s="798" t="s">
        <v>1080</v>
      </c>
      <c r="B81" s="799" t="s">
        <v>1081</v>
      </c>
      <c r="C81" s="799"/>
      <c r="D81" s="799"/>
      <c r="E81" s="799"/>
      <c r="F81" s="799"/>
    </row>
    <row r="82" spans="1:6" ht="12.75" customHeight="1" x14ac:dyDescent="0.25">
      <c r="A82" s="798" t="s">
        <v>1082</v>
      </c>
      <c r="B82" s="799" t="s">
        <v>97</v>
      </c>
      <c r="C82" s="799">
        <v>11924.88</v>
      </c>
      <c r="D82" s="799">
        <v>11825.69</v>
      </c>
      <c r="E82" s="799">
        <v>-99.18999999999869</v>
      </c>
      <c r="F82" s="799">
        <v>99.19</v>
      </c>
    </row>
    <row r="83" spans="1:6" ht="12.75" customHeight="1" x14ac:dyDescent="0.25">
      <c r="A83" s="798" t="s">
        <v>1083</v>
      </c>
      <c r="B83" s="799" t="s">
        <v>100</v>
      </c>
      <c r="C83" s="799">
        <v>49123.97</v>
      </c>
      <c r="D83" s="799">
        <v>49792.88</v>
      </c>
      <c r="E83" s="799">
        <v>668.90999999999622</v>
      </c>
      <c r="F83" s="799">
        <v>-668.91</v>
      </c>
    </row>
    <row r="84" spans="1:6" ht="12.75" customHeight="1" x14ac:dyDescent="0.25">
      <c r="A84" s="798" t="s">
        <v>1084</v>
      </c>
      <c r="B84" s="799" t="s">
        <v>1085</v>
      </c>
      <c r="C84" s="799">
        <v>6921.56</v>
      </c>
      <c r="D84" s="799">
        <v>4662.88</v>
      </c>
      <c r="E84" s="799">
        <v>-2258.6800000000003</v>
      </c>
      <c r="F84" s="799">
        <v>2258.6799999999998</v>
      </c>
    </row>
    <row r="85" spans="1:6" ht="12.75" customHeight="1" x14ac:dyDescent="0.25">
      <c r="A85" s="798" t="s">
        <v>1086</v>
      </c>
      <c r="B85" s="799" t="s">
        <v>103</v>
      </c>
      <c r="C85" s="799"/>
      <c r="D85" s="799"/>
      <c r="E85" s="799"/>
      <c r="F85" s="799"/>
    </row>
    <row r="86" spans="1:6" ht="12.75" customHeight="1" x14ac:dyDescent="0.25">
      <c r="A86" s="798" t="s">
        <v>1062</v>
      </c>
      <c r="B86" s="799" t="s">
        <v>106</v>
      </c>
      <c r="C86" s="799">
        <v>-32074.34</v>
      </c>
      <c r="D86" s="799">
        <v>-39572.61</v>
      </c>
      <c r="E86" s="799">
        <v>-7498.27</v>
      </c>
      <c r="F86" s="799">
        <v>7498.27</v>
      </c>
    </row>
    <row r="87" spans="1:6" ht="12.75" customHeight="1" x14ac:dyDescent="0.25">
      <c r="A87" s="798" t="s">
        <v>1087</v>
      </c>
      <c r="B87" s="799" t="s">
        <v>1088</v>
      </c>
      <c r="C87" s="799">
        <v>-5449.03</v>
      </c>
      <c r="D87" s="799">
        <v>-6246.15</v>
      </c>
      <c r="E87" s="799">
        <v>-797.11999999999989</v>
      </c>
      <c r="F87" s="799">
        <v>797.12</v>
      </c>
    </row>
    <row r="88" spans="1:6" ht="12.75" customHeight="1" x14ac:dyDescent="0.25">
      <c r="A88" s="798" t="s">
        <v>1089</v>
      </c>
      <c r="B88" s="799" t="s">
        <v>1090</v>
      </c>
      <c r="C88" s="799">
        <v>-14127.74</v>
      </c>
      <c r="D88" s="799">
        <v>-20435.580000000002</v>
      </c>
      <c r="E88" s="799">
        <v>-6307.840000000002</v>
      </c>
      <c r="F88" s="799">
        <v>6307.84</v>
      </c>
    </row>
    <row r="89" spans="1:6" ht="12.75" customHeight="1" x14ac:dyDescent="0.25">
      <c r="A89" s="798" t="s">
        <v>1091</v>
      </c>
      <c r="B89" s="799" t="s">
        <v>109</v>
      </c>
      <c r="C89" s="799"/>
      <c r="D89" s="799"/>
      <c r="E89" s="799"/>
      <c r="F89" s="799"/>
    </row>
    <row r="90" spans="1:6" ht="12.75" customHeight="1" x14ac:dyDescent="0.25">
      <c r="A90" s="798" t="s">
        <v>1092</v>
      </c>
      <c r="B90" s="799" t="s">
        <v>112</v>
      </c>
      <c r="C90" s="799"/>
      <c r="D90" s="799"/>
      <c r="E90" s="799"/>
      <c r="F90" s="799"/>
    </row>
    <row r="91" spans="1:6" ht="12.75" customHeight="1" x14ac:dyDescent="0.25">
      <c r="A91" s="798" t="s">
        <v>1093</v>
      </c>
      <c r="B91" s="799" t="s">
        <v>1094</v>
      </c>
      <c r="C91" s="799">
        <v>-11924.88</v>
      </c>
      <c r="D91" s="799">
        <v>-11825.69</v>
      </c>
      <c r="E91" s="799">
        <v>99.18999999999869</v>
      </c>
      <c r="F91" s="799">
        <v>-99.19</v>
      </c>
    </row>
    <row r="92" spans="1:6" ht="12.75" customHeight="1" x14ac:dyDescent="0.25">
      <c r="A92" s="798" t="s">
        <v>1095</v>
      </c>
      <c r="B92" s="799" t="s">
        <v>114</v>
      </c>
      <c r="C92" s="799">
        <v>-572.69000000000005</v>
      </c>
      <c r="D92" s="799">
        <v>-1065.19</v>
      </c>
      <c r="E92" s="799">
        <v>-492.5</v>
      </c>
      <c r="F92" s="799">
        <v>492.5</v>
      </c>
    </row>
    <row r="93" spans="1:6" ht="12.75" customHeight="1" x14ac:dyDescent="0.25">
      <c r="A93" s="798" t="s">
        <v>1096</v>
      </c>
      <c r="B93" s="799" t="s">
        <v>116</v>
      </c>
      <c r="C93" s="799"/>
      <c r="D93" s="799"/>
      <c r="E93" s="799"/>
      <c r="F93" s="799">
        <v>-9854.92</v>
      </c>
    </row>
    <row r="94" spans="1:6" ht="12.75" customHeight="1" x14ac:dyDescent="0.25">
      <c r="A94" s="798" t="s">
        <v>1097</v>
      </c>
      <c r="B94" s="799" t="s">
        <v>1098</v>
      </c>
      <c r="C94" s="799"/>
      <c r="D94" s="799"/>
      <c r="E94" s="799"/>
      <c r="F94" s="799"/>
    </row>
    <row r="95" spans="1:6" ht="12.75" customHeight="1" x14ac:dyDescent="0.25">
      <c r="A95" s="798" t="s">
        <v>1099</v>
      </c>
      <c r="B95" s="799" t="s">
        <v>1100</v>
      </c>
      <c r="C95" s="799"/>
      <c r="D95" s="799"/>
      <c r="E95" s="799"/>
      <c r="F95" s="799"/>
    </row>
    <row r="96" spans="1:6" ht="12.75" customHeight="1" x14ac:dyDescent="0.25">
      <c r="A96" s="798" t="s">
        <v>1101</v>
      </c>
      <c r="B96" s="799" t="s">
        <v>1102</v>
      </c>
      <c r="C96" s="799"/>
      <c r="D96" s="799"/>
      <c r="E96" s="799"/>
      <c r="F96" s="799"/>
    </row>
    <row r="97" spans="1:6" ht="12.75" customHeight="1" x14ac:dyDescent="0.25">
      <c r="A97" s="798" t="s">
        <v>1103</v>
      </c>
      <c r="B97" s="799" t="s">
        <v>1104</v>
      </c>
      <c r="C97" s="799"/>
      <c r="D97" s="799"/>
      <c r="E97" s="799"/>
      <c r="F97" s="799"/>
    </row>
    <row r="98" spans="1:6" ht="12.75" customHeight="1" x14ac:dyDescent="0.25">
      <c r="A98" s="798" t="s">
        <v>1105</v>
      </c>
      <c r="B98" s="799" t="s">
        <v>1106</v>
      </c>
      <c r="C98" s="799"/>
      <c r="D98" s="799"/>
      <c r="E98" s="799"/>
      <c r="F98" s="799"/>
    </row>
    <row r="99" spans="1:6" ht="12.75" customHeight="1" thickBot="1" x14ac:dyDescent="0.3">
      <c r="A99" s="800" t="s">
        <v>1107</v>
      </c>
      <c r="B99" s="801" t="s">
        <v>1108</v>
      </c>
      <c r="C99" s="801"/>
      <c r="D99" s="801"/>
      <c r="E99" s="801"/>
      <c r="F99" s="801"/>
    </row>
    <row r="100" spans="1:6" ht="12.75" customHeight="1" thickBot="1" x14ac:dyDescent="0.3">
      <c r="A100" s="802" t="s">
        <v>1109</v>
      </c>
      <c r="B100" s="803" t="s">
        <v>1110</v>
      </c>
      <c r="C100" s="827">
        <v>187460.94</v>
      </c>
      <c r="D100" s="827">
        <v>181674.42</v>
      </c>
      <c r="E100" s="827">
        <v>-5786.5199999999895</v>
      </c>
      <c r="F100" s="827">
        <v>-4868.3999999999996</v>
      </c>
    </row>
    <row r="101" spans="1:6" ht="12.75" customHeight="1" x14ac:dyDescent="0.25">
      <c r="A101" s="1091"/>
      <c r="B101" s="1092"/>
      <c r="C101" s="1092"/>
      <c r="D101" s="1092"/>
      <c r="E101" s="1092"/>
      <c r="F101" s="1093"/>
    </row>
    <row r="102" spans="1:6" ht="12.75" customHeight="1" x14ac:dyDescent="0.25">
      <c r="A102" s="824" t="s">
        <v>1111</v>
      </c>
      <c r="B102" s="805" t="s">
        <v>1112</v>
      </c>
      <c r="C102" s="805"/>
      <c r="D102" s="805"/>
      <c r="E102" s="805"/>
      <c r="F102" s="805"/>
    </row>
    <row r="103" spans="1:6" ht="12.75" customHeight="1" x14ac:dyDescent="0.25">
      <c r="A103" s="798" t="s">
        <v>1113</v>
      </c>
      <c r="B103" s="799" t="s">
        <v>1114</v>
      </c>
      <c r="C103" s="799"/>
      <c r="D103" s="799"/>
      <c r="E103" s="799"/>
      <c r="F103" s="799"/>
    </row>
    <row r="104" spans="1:6" ht="12.75" customHeight="1" x14ac:dyDescent="0.25">
      <c r="A104" s="798" t="s">
        <v>1115</v>
      </c>
      <c r="B104" s="799" t="s">
        <v>1116</v>
      </c>
      <c r="C104" s="799"/>
      <c r="D104" s="799"/>
      <c r="E104" s="799"/>
      <c r="F104" s="799"/>
    </row>
    <row r="105" spans="1:6" ht="12.75" customHeight="1" x14ac:dyDescent="0.25">
      <c r="A105" s="798" t="s">
        <v>1117</v>
      </c>
      <c r="B105" s="799">
        <v>100</v>
      </c>
      <c r="C105" s="799"/>
      <c r="D105" s="799"/>
      <c r="E105" s="799"/>
      <c r="F105" s="799"/>
    </row>
    <row r="106" spans="1:6" ht="12.75" customHeight="1" x14ac:dyDescent="0.25">
      <c r="A106" s="798" t="s">
        <v>1118</v>
      </c>
      <c r="B106" s="799">
        <v>101</v>
      </c>
      <c r="C106" s="799"/>
      <c r="D106" s="799"/>
      <c r="E106" s="799"/>
      <c r="F106" s="799"/>
    </row>
    <row r="107" spans="1:6" ht="12.75" customHeight="1" x14ac:dyDescent="0.25">
      <c r="A107" s="798" t="s">
        <v>1119</v>
      </c>
      <c r="B107" s="799">
        <v>102</v>
      </c>
      <c r="C107" s="799"/>
      <c r="D107" s="799"/>
      <c r="E107" s="799"/>
      <c r="F107" s="799"/>
    </row>
    <row r="108" spans="1:6" ht="12.75" customHeight="1" x14ac:dyDescent="0.25">
      <c r="A108" s="798" t="s">
        <v>1120</v>
      </c>
      <c r="B108" s="799">
        <v>103</v>
      </c>
      <c r="C108" s="799"/>
      <c r="D108" s="799"/>
      <c r="E108" s="799"/>
      <c r="F108" s="799"/>
    </row>
    <row r="109" spans="1:6" ht="12.75" customHeight="1" x14ac:dyDescent="0.25">
      <c r="A109" s="798" t="s">
        <v>1121</v>
      </c>
      <c r="B109" s="799">
        <v>104</v>
      </c>
      <c r="C109" s="799">
        <v>184791.63</v>
      </c>
      <c r="D109" s="799">
        <v>178018.05</v>
      </c>
      <c r="E109" s="799">
        <v>-6773.5800000000163</v>
      </c>
      <c r="F109" s="799">
        <v>-6773.58</v>
      </c>
    </row>
    <row r="110" spans="1:6" ht="12.75" customHeight="1" x14ac:dyDescent="0.25">
      <c r="A110" s="798" t="s">
        <v>1122</v>
      </c>
      <c r="B110" s="799">
        <v>105</v>
      </c>
      <c r="C110" s="799">
        <v>32838.83</v>
      </c>
      <c r="D110" s="799">
        <v>48315.98</v>
      </c>
      <c r="E110" s="799">
        <v>15477.150000000001</v>
      </c>
      <c r="F110" s="799">
        <v>15477.15</v>
      </c>
    </row>
    <row r="111" spans="1:6" ht="12.75" customHeight="1" x14ac:dyDescent="0.25">
      <c r="A111" s="798" t="s">
        <v>1123</v>
      </c>
      <c r="B111" s="799">
        <v>106</v>
      </c>
      <c r="C111" s="799"/>
      <c r="D111" s="799"/>
      <c r="E111" s="799"/>
      <c r="F111" s="799"/>
    </row>
    <row r="112" spans="1:6" ht="12.75" customHeight="1" x14ac:dyDescent="0.25">
      <c r="A112" s="798" t="s">
        <v>1124</v>
      </c>
      <c r="B112" s="799">
        <v>107</v>
      </c>
      <c r="C112" s="799"/>
      <c r="D112" s="799"/>
      <c r="E112" s="799"/>
      <c r="F112" s="799"/>
    </row>
    <row r="113" spans="1:6" ht="12.75" customHeight="1" x14ac:dyDescent="0.25">
      <c r="A113" s="798" t="s">
        <v>1125</v>
      </c>
      <c r="B113" s="799">
        <v>108</v>
      </c>
      <c r="C113" s="799">
        <v>1223.8800000000001</v>
      </c>
      <c r="D113" s="799">
        <v>618.41</v>
      </c>
      <c r="E113" s="799">
        <v>-605.47000000000014</v>
      </c>
      <c r="F113" s="799">
        <v>-605.47</v>
      </c>
    </row>
    <row r="114" spans="1:6" ht="12.75" customHeight="1" thickBot="1" x14ac:dyDescent="0.3">
      <c r="A114" s="800" t="s">
        <v>1126</v>
      </c>
      <c r="B114" s="801">
        <v>109</v>
      </c>
      <c r="C114" s="801"/>
      <c r="D114" s="801">
        <v>-618.41</v>
      </c>
      <c r="E114" s="801">
        <v>-618.41</v>
      </c>
      <c r="F114" s="801">
        <v>-618.41</v>
      </c>
    </row>
    <row r="115" spans="1:6" ht="12.75" customHeight="1" thickBot="1" x14ac:dyDescent="0.3">
      <c r="A115" s="802" t="s">
        <v>1127</v>
      </c>
      <c r="B115" s="803">
        <v>110</v>
      </c>
      <c r="C115" s="827">
        <v>218854.34</v>
      </c>
      <c r="D115" s="827">
        <v>226334.03</v>
      </c>
      <c r="E115" s="827">
        <v>7479.6900000000023</v>
      </c>
      <c r="F115" s="827">
        <v>7479.69</v>
      </c>
    </row>
    <row r="116" spans="1:6" ht="12.75" customHeight="1" x14ac:dyDescent="0.25">
      <c r="A116" s="1091"/>
      <c r="B116" s="1092"/>
      <c r="C116" s="1092"/>
      <c r="D116" s="1092"/>
      <c r="E116" s="1092"/>
      <c r="F116" s="1093"/>
    </row>
    <row r="117" spans="1:6" ht="12.75" customHeight="1" x14ac:dyDescent="0.25">
      <c r="A117" s="804" t="s">
        <v>1128</v>
      </c>
      <c r="B117" s="805">
        <v>111</v>
      </c>
      <c r="C117" s="828">
        <v>438756.21</v>
      </c>
      <c r="D117" s="828">
        <v>436932.61</v>
      </c>
      <c r="E117" s="828">
        <v>-1823.6000000000349</v>
      </c>
      <c r="F117" s="828">
        <v>9816.34</v>
      </c>
    </row>
    <row r="118" spans="1:6" ht="12.75" customHeight="1" thickBot="1" x14ac:dyDescent="0.3">
      <c r="A118" s="806" t="s">
        <v>1129</v>
      </c>
      <c r="B118" s="807">
        <v>112</v>
      </c>
      <c r="C118" s="829">
        <v>53194.37</v>
      </c>
      <c r="D118" s="829">
        <v>63010.71</v>
      </c>
      <c r="E118" s="829">
        <v>9816.3399999999965</v>
      </c>
      <c r="F118" s="829">
        <v>-9816.34</v>
      </c>
    </row>
  </sheetData>
  <customSheetViews>
    <customSheetView guid="{2AF6EA2A-E5C5-45EB-B6C4-875AD1E4E056}">
      <selection activeCell="A2" sqref="A2"/>
      <pageMargins left="0.70866141732283472" right="0.70866141732283472" top="0.78740157480314965" bottom="0.78740157480314965" header="0.31496062992125984" footer="0.31496062992125984"/>
      <pageSetup paperSize="9" scale="80" orientation="portrait" r:id="rId1"/>
    </customSheetView>
  </customSheetViews>
  <mergeCells count="3">
    <mergeCell ref="A60:F60"/>
    <mergeCell ref="A101:F101"/>
    <mergeCell ref="A116:F116"/>
  </mergeCells>
  <pageMargins left="0.70866141732283472" right="0.70866141732283472" top="0.78740157480314965" bottom="0.78740157480314965" header="0.31496062992125984" footer="0.31496062992125984"/>
  <pageSetup paperSize="9"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opLeftCell="A7" zoomScale="96" zoomScaleNormal="96" workbookViewId="0">
      <selection activeCell="A41" sqref="A41"/>
    </sheetView>
  </sheetViews>
  <sheetFormatPr defaultRowHeight="12.75" x14ac:dyDescent="0.25"/>
  <cols>
    <col min="1" max="1" width="1.42578125" style="18" customWidth="1"/>
    <col min="2" max="2" width="4.42578125" style="18" customWidth="1"/>
    <col min="3" max="3" width="3.140625" style="18" customWidth="1"/>
    <col min="4" max="5" width="6.140625" style="18" customWidth="1"/>
    <col min="6" max="6" width="43.5703125" style="18" customWidth="1"/>
    <col min="7" max="7" width="5.28515625" style="30" customWidth="1"/>
    <col min="8" max="13" width="11.5703125" style="18" customWidth="1"/>
    <col min="14" max="14" width="2" style="400" customWidth="1"/>
    <col min="15" max="16384" width="9.140625" style="18"/>
  </cols>
  <sheetData>
    <row r="1" spans="1:16" ht="22.5" customHeight="1" x14ac:dyDescent="0.25">
      <c r="A1" s="396" t="s">
        <v>1149</v>
      </c>
      <c r="B1" s="397"/>
      <c r="C1" s="397"/>
      <c r="D1" s="397"/>
      <c r="E1" s="397"/>
      <c r="F1" s="398"/>
      <c r="G1" s="399"/>
      <c r="H1" s="397"/>
      <c r="I1" s="397"/>
      <c r="J1" s="397"/>
      <c r="K1" s="397"/>
      <c r="L1" s="397"/>
      <c r="M1" s="397"/>
    </row>
    <row r="2" spans="1:16" ht="16.5" thickBot="1" x14ac:dyDescent="0.3">
      <c r="A2" s="396"/>
      <c r="B2" s="397"/>
      <c r="C2" s="397"/>
      <c r="D2" s="397"/>
      <c r="E2" s="397"/>
      <c r="F2" s="398"/>
      <c r="G2" s="399"/>
      <c r="H2" s="397"/>
      <c r="I2" s="397"/>
      <c r="J2" s="397"/>
      <c r="K2" s="397"/>
      <c r="L2" s="397"/>
      <c r="M2" s="397"/>
      <c r="N2" s="401"/>
    </row>
    <row r="3" spans="1:16" ht="14.25" customHeight="1" x14ac:dyDescent="0.25">
      <c r="A3" s="1101" t="s">
        <v>748</v>
      </c>
      <c r="B3" s="1102"/>
      <c r="C3" s="1102"/>
      <c r="D3" s="1102"/>
      <c r="E3" s="1102"/>
      <c r="F3" s="1103"/>
      <c r="G3" s="1110" t="s">
        <v>479</v>
      </c>
      <c r="H3" s="1096" t="s">
        <v>749</v>
      </c>
      <c r="I3" s="1113"/>
      <c r="J3" s="1096" t="s">
        <v>750</v>
      </c>
      <c r="K3" s="1113"/>
      <c r="L3" s="1096" t="s">
        <v>751</v>
      </c>
      <c r="M3" s="1097"/>
      <c r="N3" s="402"/>
    </row>
    <row r="4" spans="1:16" ht="13.5" customHeight="1" x14ac:dyDescent="0.25">
      <c r="A4" s="1104"/>
      <c r="B4" s="1105"/>
      <c r="C4" s="1105"/>
      <c r="D4" s="1105"/>
      <c r="E4" s="1105"/>
      <c r="F4" s="1106"/>
      <c r="G4" s="1111"/>
      <c r="H4" s="541" t="s">
        <v>752</v>
      </c>
      <c r="I4" s="539" t="s">
        <v>480</v>
      </c>
      <c r="J4" s="541" t="s">
        <v>643</v>
      </c>
      <c r="K4" s="539" t="s">
        <v>480</v>
      </c>
      <c r="L4" s="541" t="s">
        <v>643</v>
      </c>
      <c r="M4" s="540" t="s">
        <v>480</v>
      </c>
      <c r="N4" s="403"/>
    </row>
    <row r="5" spans="1:16" ht="11.25" customHeight="1" thickBot="1" x14ac:dyDescent="0.3">
      <c r="A5" s="1107"/>
      <c r="B5" s="1108"/>
      <c r="C5" s="1108"/>
      <c r="D5" s="1108"/>
      <c r="E5" s="1108"/>
      <c r="F5" s="1109"/>
      <c r="G5" s="1112"/>
      <c r="H5" s="536">
        <v>1</v>
      </c>
      <c r="I5" s="537">
        <v>2</v>
      </c>
      <c r="J5" s="536">
        <v>3</v>
      </c>
      <c r="K5" s="537">
        <v>4</v>
      </c>
      <c r="L5" s="536">
        <v>5</v>
      </c>
      <c r="M5" s="538">
        <v>6</v>
      </c>
      <c r="N5" s="404"/>
    </row>
    <row r="6" spans="1:16" ht="12.75" customHeight="1" x14ac:dyDescent="0.25">
      <c r="A6" s="1098" t="s">
        <v>854</v>
      </c>
      <c r="B6" s="1099"/>
      <c r="C6" s="1099"/>
      <c r="D6" s="1099"/>
      <c r="E6" s="1099"/>
      <c r="F6" s="1100"/>
      <c r="G6" s="479">
        <v>1</v>
      </c>
      <c r="H6" s="587">
        <f t="shared" ref="H6:M6" si="0">+H7+H32</f>
        <v>121331.6</v>
      </c>
      <c r="I6" s="588">
        <f t="shared" si="0"/>
        <v>124178.6</v>
      </c>
      <c r="J6" s="587">
        <f t="shared" si="0"/>
        <v>2004</v>
      </c>
      <c r="K6" s="588">
        <f t="shared" si="0"/>
        <v>5143</v>
      </c>
      <c r="L6" s="587">
        <f t="shared" si="0"/>
        <v>123335.6</v>
      </c>
      <c r="M6" s="589">
        <f t="shared" si="0"/>
        <v>129321.60000000001</v>
      </c>
      <c r="N6" s="403"/>
    </row>
    <row r="7" spans="1:16" ht="12.75" customHeight="1" x14ac:dyDescent="0.25">
      <c r="A7" s="405"/>
      <c r="B7" s="1094" t="s">
        <v>855</v>
      </c>
      <c r="C7" s="1094"/>
      <c r="D7" s="1094"/>
      <c r="E7" s="1094"/>
      <c r="F7" s="1095"/>
      <c r="G7" s="481">
        <f>G6+1</f>
        <v>2</v>
      </c>
      <c r="H7" s="590">
        <f t="shared" ref="H7:M7" si="1">+H8+H18+H25</f>
        <v>120108.6</v>
      </c>
      <c r="I7" s="591">
        <f t="shared" si="1"/>
        <v>122955.6</v>
      </c>
      <c r="J7" s="590">
        <f t="shared" si="1"/>
        <v>2004</v>
      </c>
      <c r="K7" s="591">
        <f t="shared" si="1"/>
        <v>5143</v>
      </c>
      <c r="L7" s="590">
        <f t="shared" si="1"/>
        <v>122112.6</v>
      </c>
      <c r="M7" s="592">
        <f t="shared" si="1"/>
        <v>128098.6</v>
      </c>
      <c r="N7" s="403"/>
      <c r="O7" s="152"/>
      <c r="P7" s="152"/>
    </row>
    <row r="8" spans="1:16" ht="12.75" customHeight="1" x14ac:dyDescent="0.25">
      <c r="A8" s="406"/>
      <c r="B8" s="407"/>
      <c r="C8" s="408" t="s">
        <v>753</v>
      </c>
      <c r="D8" s="409" t="s">
        <v>856</v>
      </c>
      <c r="E8" s="407"/>
      <c r="F8" s="410"/>
      <c r="G8" s="482">
        <f t="shared" ref="G8:G34" si="2">G7+1</f>
        <v>3</v>
      </c>
      <c r="H8" s="593">
        <f t="shared" ref="H8:M8" si="3">+H9+H12</f>
        <v>119283</v>
      </c>
      <c r="I8" s="594">
        <f t="shared" si="3"/>
        <v>120680</v>
      </c>
      <c r="J8" s="593">
        <f t="shared" si="3"/>
        <v>2004</v>
      </c>
      <c r="K8" s="594">
        <f t="shared" si="3"/>
        <v>2004</v>
      </c>
      <c r="L8" s="593">
        <f t="shared" si="3"/>
        <v>121287</v>
      </c>
      <c r="M8" s="595">
        <f t="shared" si="3"/>
        <v>122684</v>
      </c>
      <c r="N8" s="403"/>
      <c r="O8" s="152"/>
      <c r="P8" s="152"/>
    </row>
    <row r="9" spans="1:16" ht="12.75" customHeight="1" x14ac:dyDescent="0.25">
      <c r="A9" s="411"/>
      <c r="B9" s="412"/>
      <c r="C9" s="412"/>
      <c r="D9" s="412" t="s">
        <v>481</v>
      </c>
      <c r="E9" s="412" t="s">
        <v>923</v>
      </c>
      <c r="F9" s="413"/>
      <c r="G9" s="477">
        <f t="shared" si="2"/>
        <v>4</v>
      </c>
      <c r="H9" s="596">
        <f t="shared" ref="H9:M9" si="4">+H10+H11</f>
        <v>8318</v>
      </c>
      <c r="I9" s="597">
        <f t="shared" si="4"/>
        <v>10886</v>
      </c>
      <c r="J9" s="596">
        <f t="shared" si="4"/>
        <v>0</v>
      </c>
      <c r="K9" s="597">
        <f t="shared" si="4"/>
        <v>0</v>
      </c>
      <c r="L9" s="596">
        <f t="shared" si="4"/>
        <v>8318</v>
      </c>
      <c r="M9" s="598">
        <f t="shared" si="4"/>
        <v>10886</v>
      </c>
      <c r="N9" s="403"/>
      <c r="O9" s="152"/>
      <c r="P9" s="152"/>
    </row>
    <row r="10" spans="1:16" ht="12.75" customHeight="1" x14ac:dyDescent="0.25">
      <c r="A10" s="542"/>
      <c r="B10" s="421"/>
      <c r="C10" s="421"/>
      <c r="D10" s="421"/>
      <c r="E10" s="421" t="s">
        <v>753</v>
      </c>
      <c r="F10" s="421" t="s">
        <v>755</v>
      </c>
      <c r="G10" s="419">
        <f t="shared" si="2"/>
        <v>5</v>
      </c>
      <c r="H10" s="599">
        <v>8318</v>
      </c>
      <c r="I10" s="600">
        <v>10886</v>
      </c>
      <c r="J10" s="599"/>
      <c r="K10" s="600"/>
      <c r="L10" s="599">
        <f>+H10+J10</f>
        <v>8318</v>
      </c>
      <c r="M10" s="601">
        <f>+I10+K10</f>
        <v>10886</v>
      </c>
      <c r="N10" s="420"/>
      <c r="O10" s="152"/>
      <c r="P10" s="152"/>
    </row>
    <row r="11" spans="1:16" ht="12.75" customHeight="1" x14ac:dyDescent="0.25">
      <c r="A11" s="542"/>
      <c r="B11" s="421"/>
      <c r="C11" s="421"/>
      <c r="D11" s="421"/>
      <c r="E11" s="397"/>
      <c r="F11" s="421" t="s">
        <v>756</v>
      </c>
      <c r="G11" s="419">
        <f t="shared" si="2"/>
        <v>6</v>
      </c>
      <c r="H11" s="599"/>
      <c r="I11" s="600"/>
      <c r="J11" s="599"/>
      <c r="K11" s="600"/>
      <c r="L11" s="599"/>
      <c r="M11" s="601"/>
      <c r="N11" s="420"/>
      <c r="O11" s="152"/>
      <c r="P11" s="152"/>
    </row>
    <row r="12" spans="1:16" ht="12.75" customHeight="1" x14ac:dyDescent="0.25">
      <c r="A12" s="411"/>
      <c r="B12" s="412"/>
      <c r="C12" s="412"/>
      <c r="D12" s="412"/>
      <c r="E12" s="412" t="s">
        <v>857</v>
      </c>
      <c r="F12" s="413"/>
      <c r="G12" s="477">
        <f>G11+1</f>
        <v>7</v>
      </c>
      <c r="H12" s="596">
        <f t="shared" ref="H12:M12" si="5">+H13+H17</f>
        <v>110965</v>
      </c>
      <c r="I12" s="597">
        <f t="shared" si="5"/>
        <v>109794</v>
      </c>
      <c r="J12" s="596">
        <f t="shared" si="5"/>
        <v>2004</v>
      </c>
      <c r="K12" s="597">
        <f t="shared" si="5"/>
        <v>2004</v>
      </c>
      <c r="L12" s="596">
        <f t="shared" si="5"/>
        <v>112969</v>
      </c>
      <c r="M12" s="598">
        <f t="shared" si="5"/>
        <v>111798</v>
      </c>
      <c r="N12" s="403"/>
      <c r="O12" s="152"/>
      <c r="P12" s="152"/>
    </row>
    <row r="13" spans="1:16" s="414" customFormat="1" ht="12.75" customHeight="1" x14ac:dyDescent="0.25">
      <c r="A13" s="543"/>
      <c r="B13" s="421"/>
      <c r="C13" s="421"/>
      <c r="D13" s="421"/>
      <c r="E13" s="421" t="s">
        <v>753</v>
      </c>
      <c r="F13" s="421" t="s">
        <v>858</v>
      </c>
      <c r="G13" s="480">
        <f t="shared" si="2"/>
        <v>8</v>
      </c>
      <c r="H13" s="599">
        <f t="shared" ref="H13:M13" si="6">+H14+H15+H16</f>
        <v>110965</v>
      </c>
      <c r="I13" s="600">
        <f t="shared" si="6"/>
        <v>109794</v>
      </c>
      <c r="J13" s="599">
        <f t="shared" si="6"/>
        <v>2004</v>
      </c>
      <c r="K13" s="600">
        <f t="shared" si="6"/>
        <v>2004</v>
      </c>
      <c r="L13" s="599">
        <f t="shared" si="6"/>
        <v>112969</v>
      </c>
      <c r="M13" s="601">
        <f t="shared" si="6"/>
        <v>111798</v>
      </c>
      <c r="N13" s="420"/>
      <c r="O13" s="311"/>
      <c r="P13" s="311"/>
    </row>
    <row r="14" spans="1:16" s="414" customFormat="1" ht="12.75" customHeight="1" x14ac:dyDescent="0.25">
      <c r="A14" s="543"/>
      <c r="B14" s="421"/>
      <c r="C14" s="421"/>
      <c r="D14" s="421"/>
      <c r="E14" s="397"/>
      <c r="F14" s="421" t="s">
        <v>852</v>
      </c>
      <c r="G14" s="480">
        <f t="shared" si="2"/>
        <v>9</v>
      </c>
      <c r="H14" s="599">
        <v>103341</v>
      </c>
      <c r="I14" s="600">
        <v>103341</v>
      </c>
      <c r="J14" s="599">
        <v>0</v>
      </c>
      <c r="K14" s="600">
        <v>0</v>
      </c>
      <c r="L14" s="599">
        <f t="shared" ref="L14:M16" si="7">+H14+J14</f>
        <v>103341</v>
      </c>
      <c r="M14" s="601">
        <f t="shared" si="7"/>
        <v>103341</v>
      </c>
      <c r="N14" s="420"/>
      <c r="O14" s="311"/>
      <c r="P14" s="311"/>
    </row>
    <row r="15" spans="1:16" s="414" customFormat="1" ht="12.75" customHeight="1" x14ac:dyDescent="0.25">
      <c r="A15" s="544"/>
      <c r="B15" s="421"/>
      <c r="C15" s="421"/>
      <c r="D15" s="421"/>
      <c r="E15" s="421"/>
      <c r="F15" s="421" t="s">
        <v>851</v>
      </c>
      <c r="G15" s="480">
        <f t="shared" si="2"/>
        <v>10</v>
      </c>
      <c r="H15" s="599">
        <v>0</v>
      </c>
      <c r="I15" s="600">
        <v>0</v>
      </c>
      <c r="J15" s="599">
        <v>1464</v>
      </c>
      <c r="K15" s="600">
        <v>1464</v>
      </c>
      <c r="L15" s="599">
        <f t="shared" si="7"/>
        <v>1464</v>
      </c>
      <c r="M15" s="601">
        <f t="shared" si="7"/>
        <v>1464</v>
      </c>
      <c r="N15" s="420"/>
      <c r="O15" s="311"/>
      <c r="P15" s="311"/>
    </row>
    <row r="16" spans="1:16" s="414" customFormat="1" ht="12.75" customHeight="1" x14ac:dyDescent="0.25">
      <c r="A16" s="543"/>
      <c r="B16" s="421"/>
      <c r="C16" s="421"/>
      <c r="D16" s="421"/>
      <c r="E16" s="397"/>
      <c r="F16" s="421" t="s">
        <v>853</v>
      </c>
      <c r="G16" s="480">
        <f t="shared" si="2"/>
        <v>11</v>
      </c>
      <c r="H16" s="599">
        <v>7624</v>
      </c>
      <c r="I16" s="600">
        <v>6453</v>
      </c>
      <c r="J16" s="599">
        <v>540</v>
      </c>
      <c r="K16" s="600">
        <v>540</v>
      </c>
      <c r="L16" s="599">
        <f t="shared" si="7"/>
        <v>8164</v>
      </c>
      <c r="M16" s="601">
        <f t="shared" si="7"/>
        <v>6993</v>
      </c>
      <c r="N16" s="420"/>
      <c r="O16" s="311"/>
      <c r="P16" s="311"/>
    </row>
    <row r="17" spans="1:16" s="414" customFormat="1" ht="12.75" customHeight="1" x14ac:dyDescent="0.25">
      <c r="A17" s="545"/>
      <c r="B17" s="421"/>
      <c r="C17" s="421"/>
      <c r="D17" s="421"/>
      <c r="E17" s="421"/>
      <c r="F17" s="421" t="s">
        <v>756</v>
      </c>
      <c r="G17" s="480">
        <f t="shared" si="2"/>
        <v>12</v>
      </c>
      <c r="H17" s="599"/>
      <c r="I17" s="600"/>
      <c r="J17" s="599"/>
      <c r="K17" s="600"/>
      <c r="L17" s="599"/>
      <c r="M17" s="601"/>
      <c r="N17" s="420"/>
      <c r="O17" s="311"/>
      <c r="P17" s="311"/>
    </row>
    <row r="18" spans="1:16" ht="12.75" customHeight="1" x14ac:dyDescent="0.25">
      <c r="A18" s="406"/>
      <c r="B18" s="407"/>
      <c r="C18" s="408"/>
      <c r="D18" s="409" t="s">
        <v>859</v>
      </c>
      <c r="E18" s="407"/>
      <c r="F18" s="410"/>
      <c r="G18" s="482">
        <f t="shared" si="2"/>
        <v>13</v>
      </c>
      <c r="H18" s="593">
        <f t="shared" ref="H18:M18" si="8">+H19+H22</f>
        <v>0</v>
      </c>
      <c r="I18" s="594">
        <f t="shared" si="8"/>
        <v>1447</v>
      </c>
      <c r="J18" s="593">
        <f t="shared" si="8"/>
        <v>0</v>
      </c>
      <c r="K18" s="594">
        <f t="shared" si="8"/>
        <v>3139</v>
      </c>
      <c r="L18" s="593">
        <f t="shared" si="8"/>
        <v>0</v>
      </c>
      <c r="M18" s="595">
        <f t="shared" si="8"/>
        <v>4586</v>
      </c>
      <c r="N18" s="403"/>
    </row>
    <row r="19" spans="1:16" ht="12.75" customHeight="1" x14ac:dyDescent="0.25">
      <c r="A19" s="411"/>
      <c r="B19" s="412"/>
      <c r="C19" s="412"/>
      <c r="D19" s="412" t="s">
        <v>481</v>
      </c>
      <c r="E19" s="412" t="s">
        <v>860</v>
      </c>
      <c r="F19" s="413"/>
      <c r="G19" s="477">
        <f t="shared" si="2"/>
        <v>14</v>
      </c>
      <c r="H19" s="596">
        <f t="shared" ref="H19:M19" si="9">+H20+H21</f>
        <v>0</v>
      </c>
      <c r="I19" s="597">
        <f t="shared" si="9"/>
        <v>1447</v>
      </c>
      <c r="J19" s="596">
        <f t="shared" si="9"/>
        <v>0</v>
      </c>
      <c r="K19" s="597">
        <f t="shared" si="9"/>
        <v>3139</v>
      </c>
      <c r="L19" s="596">
        <f t="shared" si="9"/>
        <v>0</v>
      </c>
      <c r="M19" s="598">
        <f t="shared" si="9"/>
        <v>4586</v>
      </c>
      <c r="N19" s="403"/>
    </row>
    <row r="20" spans="1:16" ht="12.75" customHeight="1" x14ac:dyDescent="0.25">
      <c r="A20" s="542"/>
      <c r="B20" s="421"/>
      <c r="C20" s="421"/>
      <c r="D20" s="421"/>
      <c r="E20" s="421" t="s">
        <v>753</v>
      </c>
      <c r="F20" s="421" t="s">
        <v>755</v>
      </c>
      <c r="G20" s="480">
        <f t="shared" si="2"/>
        <v>15</v>
      </c>
      <c r="H20" s="599">
        <v>0</v>
      </c>
      <c r="I20" s="600">
        <v>1447</v>
      </c>
      <c r="J20" s="599">
        <v>0</v>
      </c>
      <c r="K20" s="600">
        <v>3139</v>
      </c>
      <c r="L20" s="599">
        <f>+H20+J20</f>
        <v>0</v>
      </c>
      <c r="M20" s="601">
        <f>+I20+K20</f>
        <v>4586</v>
      </c>
      <c r="N20" s="420"/>
    </row>
    <row r="21" spans="1:16" ht="12.75" customHeight="1" x14ac:dyDescent="0.25">
      <c r="A21" s="542"/>
      <c r="B21" s="421"/>
      <c r="C21" s="421"/>
      <c r="D21" s="421"/>
      <c r="E21" s="397"/>
      <c r="F21" s="421" t="s">
        <v>756</v>
      </c>
      <c r="G21" s="480">
        <f t="shared" si="2"/>
        <v>16</v>
      </c>
      <c r="H21" s="599"/>
      <c r="I21" s="600"/>
      <c r="J21" s="599"/>
      <c r="K21" s="600"/>
      <c r="L21" s="599"/>
      <c r="M21" s="601"/>
      <c r="N21" s="420"/>
    </row>
    <row r="22" spans="1:16" ht="12.75" customHeight="1" x14ac:dyDescent="0.25">
      <c r="A22" s="411"/>
      <c r="B22" s="412"/>
      <c r="C22" s="412"/>
      <c r="D22" s="412"/>
      <c r="E22" s="412" t="s">
        <v>861</v>
      </c>
      <c r="F22" s="413"/>
      <c r="G22" s="477">
        <f>G21+1</f>
        <v>17</v>
      </c>
      <c r="H22" s="596">
        <f t="shared" ref="H22:M22" si="10">+H23+H24</f>
        <v>0</v>
      </c>
      <c r="I22" s="597">
        <f t="shared" si="10"/>
        <v>0</v>
      </c>
      <c r="J22" s="596">
        <f t="shared" si="10"/>
        <v>0</v>
      </c>
      <c r="K22" s="597">
        <f t="shared" si="10"/>
        <v>0</v>
      </c>
      <c r="L22" s="596">
        <f t="shared" si="10"/>
        <v>0</v>
      </c>
      <c r="M22" s="598">
        <f t="shared" si="10"/>
        <v>0</v>
      </c>
      <c r="N22" s="403"/>
    </row>
    <row r="23" spans="1:16" ht="12.75" customHeight="1" x14ac:dyDescent="0.25">
      <c r="A23" s="543"/>
      <c r="B23" s="421"/>
      <c r="C23" s="421"/>
      <c r="D23" s="421"/>
      <c r="E23" s="421" t="s">
        <v>753</v>
      </c>
      <c r="F23" s="421" t="s">
        <v>755</v>
      </c>
      <c r="G23" s="480">
        <f t="shared" si="2"/>
        <v>18</v>
      </c>
      <c r="H23" s="599"/>
      <c r="I23" s="600"/>
      <c r="J23" s="599"/>
      <c r="K23" s="600"/>
      <c r="L23" s="599"/>
      <c r="M23" s="601"/>
      <c r="N23" s="420"/>
    </row>
    <row r="24" spans="1:16" ht="12.75" customHeight="1" x14ac:dyDescent="0.25">
      <c r="A24" s="545"/>
      <c r="B24" s="421"/>
      <c r="C24" s="421"/>
      <c r="D24" s="421"/>
      <c r="E24" s="397"/>
      <c r="F24" s="421" t="s">
        <v>756</v>
      </c>
      <c r="G24" s="480">
        <f t="shared" si="2"/>
        <v>19</v>
      </c>
      <c r="H24" s="599"/>
      <c r="I24" s="600"/>
      <c r="J24" s="599"/>
      <c r="K24" s="600"/>
      <c r="L24" s="599"/>
      <c r="M24" s="601"/>
      <c r="N24" s="420"/>
    </row>
    <row r="25" spans="1:16" ht="12.75" customHeight="1" x14ac:dyDescent="0.25">
      <c r="A25" s="406"/>
      <c r="B25" s="407"/>
      <c r="C25" s="408"/>
      <c r="D25" s="409" t="s">
        <v>862</v>
      </c>
      <c r="E25" s="407"/>
      <c r="F25" s="410"/>
      <c r="G25" s="482">
        <f t="shared" si="2"/>
        <v>20</v>
      </c>
      <c r="H25" s="593">
        <f t="shared" ref="H25:M25" si="11">+H26+H29</f>
        <v>825.6</v>
      </c>
      <c r="I25" s="594">
        <f t="shared" si="11"/>
        <v>828.6</v>
      </c>
      <c r="J25" s="593">
        <f t="shared" si="11"/>
        <v>0</v>
      </c>
      <c r="K25" s="594">
        <f t="shared" si="11"/>
        <v>0</v>
      </c>
      <c r="L25" s="593">
        <f t="shared" si="11"/>
        <v>825.6</v>
      </c>
      <c r="M25" s="595">
        <f t="shared" si="11"/>
        <v>828.6</v>
      </c>
      <c r="N25" s="403"/>
    </row>
    <row r="26" spans="1:16" ht="12.75" customHeight="1" x14ac:dyDescent="0.25">
      <c r="A26" s="411"/>
      <c r="B26" s="412"/>
      <c r="C26" s="412"/>
      <c r="D26" s="412" t="s">
        <v>481</v>
      </c>
      <c r="E26" s="412" t="s">
        <v>863</v>
      </c>
      <c r="F26" s="413"/>
      <c r="G26" s="477">
        <f t="shared" si="2"/>
        <v>21</v>
      </c>
      <c r="H26" s="596">
        <f t="shared" ref="H26:M26" si="12">+H27+H28</f>
        <v>794</v>
      </c>
      <c r="I26" s="597">
        <f t="shared" si="12"/>
        <v>797</v>
      </c>
      <c r="J26" s="596">
        <f t="shared" si="12"/>
        <v>0</v>
      </c>
      <c r="K26" s="597">
        <f t="shared" si="12"/>
        <v>0</v>
      </c>
      <c r="L26" s="596">
        <f t="shared" si="12"/>
        <v>794</v>
      </c>
      <c r="M26" s="598">
        <f t="shared" si="12"/>
        <v>797</v>
      </c>
      <c r="N26" s="403"/>
    </row>
    <row r="27" spans="1:16" ht="12.75" customHeight="1" x14ac:dyDescent="0.25">
      <c r="A27" s="542"/>
      <c r="B27" s="421"/>
      <c r="C27" s="421"/>
      <c r="D27" s="421"/>
      <c r="E27" s="421" t="s">
        <v>753</v>
      </c>
      <c r="F27" s="421" t="s">
        <v>755</v>
      </c>
      <c r="G27" s="480">
        <f t="shared" si="2"/>
        <v>22</v>
      </c>
      <c r="H27" s="599">
        <v>794</v>
      </c>
      <c r="I27" s="600">
        <v>797</v>
      </c>
      <c r="J27" s="599"/>
      <c r="K27" s="600"/>
      <c r="L27" s="599">
        <f>+H27+J27</f>
        <v>794</v>
      </c>
      <c r="M27" s="601">
        <f>+I27+K27</f>
        <v>797</v>
      </c>
      <c r="N27" s="420"/>
    </row>
    <row r="28" spans="1:16" ht="12.75" customHeight="1" x14ac:dyDescent="0.25">
      <c r="A28" s="542"/>
      <c r="B28" s="421"/>
      <c r="C28" s="421"/>
      <c r="D28" s="421"/>
      <c r="E28" s="397"/>
      <c r="F28" s="421" t="s">
        <v>756</v>
      </c>
      <c r="G28" s="480">
        <f t="shared" si="2"/>
        <v>23</v>
      </c>
      <c r="H28" s="599"/>
      <c r="I28" s="600"/>
      <c r="J28" s="599"/>
      <c r="K28" s="600"/>
      <c r="L28" s="599"/>
      <c r="M28" s="601"/>
      <c r="N28" s="420"/>
    </row>
    <row r="29" spans="1:16" ht="13.5" customHeight="1" x14ac:dyDescent="0.25">
      <c r="A29" s="411"/>
      <c r="B29" s="412"/>
      <c r="C29" s="412"/>
      <c r="D29" s="412"/>
      <c r="E29" s="412" t="s">
        <v>945</v>
      </c>
      <c r="F29" s="413"/>
      <c r="G29" s="477">
        <f t="shared" si="2"/>
        <v>24</v>
      </c>
      <c r="H29" s="596">
        <f t="shared" ref="H29:M29" si="13">+H30+H31</f>
        <v>31.6</v>
      </c>
      <c r="I29" s="597">
        <f t="shared" si="13"/>
        <v>31.6</v>
      </c>
      <c r="J29" s="596">
        <f t="shared" si="13"/>
        <v>0</v>
      </c>
      <c r="K29" s="597">
        <f t="shared" si="13"/>
        <v>0</v>
      </c>
      <c r="L29" s="596">
        <f t="shared" si="13"/>
        <v>31.6</v>
      </c>
      <c r="M29" s="598">
        <f t="shared" si="13"/>
        <v>31.6</v>
      </c>
      <c r="N29" s="420"/>
    </row>
    <row r="30" spans="1:16" ht="13.5" customHeight="1" x14ac:dyDescent="0.25">
      <c r="A30" s="543"/>
      <c r="B30" s="421"/>
      <c r="C30" s="421"/>
      <c r="D30" s="421"/>
      <c r="E30" s="421" t="s">
        <v>753</v>
      </c>
      <c r="F30" s="421" t="s">
        <v>755</v>
      </c>
      <c r="G30" s="480">
        <f t="shared" si="2"/>
        <v>25</v>
      </c>
      <c r="H30" s="599">
        <v>31.6</v>
      </c>
      <c r="I30" s="600">
        <v>31.6</v>
      </c>
      <c r="J30" s="599">
        <v>0</v>
      </c>
      <c r="K30" s="600">
        <v>0</v>
      </c>
      <c r="L30" s="599">
        <f>+H30+J30</f>
        <v>31.6</v>
      </c>
      <c r="M30" s="601">
        <f>+I30+K30</f>
        <v>31.6</v>
      </c>
      <c r="N30" s="420"/>
    </row>
    <row r="31" spans="1:16" ht="13.5" customHeight="1" x14ac:dyDescent="0.25">
      <c r="A31" s="545"/>
      <c r="B31" s="421"/>
      <c r="C31" s="421"/>
      <c r="D31" s="421"/>
      <c r="E31" s="397"/>
      <c r="F31" s="421" t="s">
        <v>756</v>
      </c>
      <c r="G31" s="480">
        <f t="shared" si="2"/>
        <v>26</v>
      </c>
      <c r="H31" s="599"/>
      <c r="I31" s="600"/>
      <c r="J31" s="599"/>
      <c r="K31" s="600"/>
      <c r="L31" s="599"/>
      <c r="M31" s="601"/>
      <c r="N31" s="420"/>
    </row>
    <row r="32" spans="1:16" ht="12.75" customHeight="1" x14ac:dyDescent="0.25">
      <c r="A32" s="405"/>
      <c r="B32" s="1094" t="s">
        <v>864</v>
      </c>
      <c r="C32" s="1094"/>
      <c r="D32" s="1094" t="s">
        <v>641</v>
      </c>
      <c r="E32" s="1094" t="s">
        <v>754</v>
      </c>
      <c r="F32" s="1095"/>
      <c r="G32" s="481">
        <f>G31+1</f>
        <v>27</v>
      </c>
      <c r="H32" s="590">
        <f t="shared" ref="H32:M32" si="14">+H33+H34</f>
        <v>1223</v>
      </c>
      <c r="I32" s="591">
        <f t="shared" si="14"/>
        <v>1223</v>
      </c>
      <c r="J32" s="590">
        <f t="shared" si="14"/>
        <v>0</v>
      </c>
      <c r="K32" s="591">
        <f t="shared" si="14"/>
        <v>0</v>
      </c>
      <c r="L32" s="590">
        <f t="shared" si="14"/>
        <v>1223</v>
      </c>
      <c r="M32" s="592">
        <f t="shared" si="14"/>
        <v>1223</v>
      </c>
      <c r="N32" s="403"/>
    </row>
    <row r="33" spans="1:16" s="414" customFormat="1" ht="12.75" customHeight="1" x14ac:dyDescent="0.25">
      <c r="A33" s="543"/>
      <c r="B33" s="416"/>
      <c r="C33" s="416"/>
      <c r="D33" s="416"/>
      <c r="E33" s="417" t="s">
        <v>755</v>
      </c>
      <c r="F33" s="418"/>
      <c r="G33" s="480">
        <f>G32+1</f>
        <v>28</v>
      </c>
      <c r="H33" s="599">
        <v>1223</v>
      </c>
      <c r="I33" s="600">
        <v>1223</v>
      </c>
      <c r="J33" s="599">
        <v>0</v>
      </c>
      <c r="K33" s="600">
        <v>0</v>
      </c>
      <c r="L33" s="599">
        <f>+H33+J33</f>
        <v>1223</v>
      </c>
      <c r="M33" s="601">
        <f>+I33+K33</f>
        <v>1223</v>
      </c>
      <c r="N33" s="420"/>
    </row>
    <row r="34" spans="1:16" s="414" customFormat="1" ht="12.75" customHeight="1" thickBot="1" x14ac:dyDescent="0.3">
      <c r="A34" s="546"/>
      <c r="B34" s="434"/>
      <c r="C34" s="434"/>
      <c r="D34" s="434"/>
      <c r="E34" s="512" t="s">
        <v>756</v>
      </c>
      <c r="F34" s="513"/>
      <c r="G34" s="514">
        <f t="shared" si="2"/>
        <v>29</v>
      </c>
      <c r="H34" s="602"/>
      <c r="I34" s="603"/>
      <c r="J34" s="602"/>
      <c r="K34" s="603"/>
      <c r="L34" s="602"/>
      <c r="M34" s="604"/>
      <c r="N34" s="420"/>
    </row>
    <row r="35" spans="1:16" s="414" customFormat="1" ht="12.75" customHeight="1" thickBot="1" x14ac:dyDescent="0.3">
      <c r="A35" s="422"/>
      <c r="B35" s="422"/>
      <c r="C35" s="422"/>
      <c r="D35" s="422"/>
      <c r="E35" s="422"/>
      <c r="F35" s="422"/>
      <c r="G35" s="422"/>
      <c r="H35" s="605"/>
      <c r="I35" s="605"/>
      <c r="J35" s="605"/>
      <c r="K35" s="605"/>
      <c r="L35" s="605"/>
      <c r="M35" s="605"/>
      <c r="N35" s="423"/>
    </row>
    <row r="36" spans="1:16" ht="12.75" customHeight="1" x14ac:dyDescent="0.25">
      <c r="A36" s="1098" t="s">
        <v>865</v>
      </c>
      <c r="B36" s="1099"/>
      <c r="C36" s="1099"/>
      <c r="D36" s="1099"/>
      <c r="E36" s="1099"/>
      <c r="F36" s="1100"/>
      <c r="G36" s="479">
        <f>G34+1</f>
        <v>30</v>
      </c>
      <c r="H36" s="587">
        <f t="shared" ref="H36:M36" si="15">+H37+H42</f>
        <v>121331.6</v>
      </c>
      <c r="I36" s="588">
        <f t="shared" si="15"/>
        <v>124178.6</v>
      </c>
      <c r="J36" s="587">
        <f t="shared" si="15"/>
        <v>2004</v>
      </c>
      <c r="K36" s="588">
        <f t="shared" si="15"/>
        <v>5143</v>
      </c>
      <c r="L36" s="587">
        <f t="shared" si="15"/>
        <v>123335.6</v>
      </c>
      <c r="M36" s="589">
        <f t="shared" si="15"/>
        <v>129321.60000000001</v>
      </c>
      <c r="N36" s="403"/>
      <c r="O36" s="414"/>
      <c r="P36" s="414"/>
    </row>
    <row r="37" spans="1:16" ht="12.75" customHeight="1" x14ac:dyDescent="0.25">
      <c r="A37" s="411"/>
      <c r="B37" s="412"/>
      <c r="C37" s="424" t="s">
        <v>753</v>
      </c>
      <c r="D37" s="412" t="s">
        <v>866</v>
      </c>
      <c r="E37" s="412"/>
      <c r="F37" s="413"/>
      <c r="G37" s="477">
        <f t="shared" ref="G37:G55" si="16">G36+1</f>
        <v>31</v>
      </c>
      <c r="H37" s="596">
        <f t="shared" ref="H37:M37" si="17">+H38+H39+H40+H41</f>
        <v>121331.6</v>
      </c>
      <c r="I37" s="597">
        <f t="shared" si="17"/>
        <v>124178.6</v>
      </c>
      <c r="J37" s="596">
        <f t="shared" si="17"/>
        <v>2004</v>
      </c>
      <c r="K37" s="597">
        <f t="shared" si="17"/>
        <v>5143</v>
      </c>
      <c r="L37" s="596">
        <f t="shared" si="17"/>
        <v>123335.6</v>
      </c>
      <c r="M37" s="598">
        <f t="shared" si="17"/>
        <v>129321.60000000001</v>
      </c>
      <c r="N37" s="429"/>
      <c r="O37" s="414"/>
      <c r="P37" s="414"/>
    </row>
    <row r="38" spans="1:16" ht="12.75" customHeight="1" x14ac:dyDescent="0.25">
      <c r="A38" s="415"/>
      <c r="B38" s="416"/>
      <c r="C38" s="416"/>
      <c r="D38" s="430" t="s">
        <v>753</v>
      </c>
      <c r="E38" s="427" t="s">
        <v>867</v>
      </c>
      <c r="F38" s="431"/>
      <c r="G38" s="419">
        <f t="shared" si="16"/>
        <v>32</v>
      </c>
      <c r="H38" s="599">
        <f t="shared" ref="H38:M38" si="18">+H10+H13</f>
        <v>119283</v>
      </c>
      <c r="I38" s="600">
        <f t="shared" si="18"/>
        <v>120680</v>
      </c>
      <c r="J38" s="599">
        <f t="shared" si="18"/>
        <v>2004</v>
      </c>
      <c r="K38" s="600">
        <f t="shared" si="18"/>
        <v>2004</v>
      </c>
      <c r="L38" s="599">
        <f t="shared" si="18"/>
        <v>121287</v>
      </c>
      <c r="M38" s="601">
        <f t="shared" si="18"/>
        <v>122684</v>
      </c>
      <c r="N38" s="429"/>
      <c r="O38" s="414"/>
      <c r="P38" s="414"/>
    </row>
    <row r="39" spans="1:16" ht="12.75" customHeight="1" x14ac:dyDescent="0.25">
      <c r="A39" s="415"/>
      <c r="B39" s="416"/>
      <c r="C39" s="416"/>
      <c r="D39" s="416"/>
      <c r="E39" s="427" t="s">
        <v>868</v>
      </c>
      <c r="F39" s="431"/>
      <c r="G39" s="419">
        <f t="shared" si="16"/>
        <v>33</v>
      </c>
      <c r="H39" s="599">
        <f t="shared" ref="H39:M39" si="19">+H20+H23</f>
        <v>0</v>
      </c>
      <c r="I39" s="600">
        <f t="shared" si="19"/>
        <v>1447</v>
      </c>
      <c r="J39" s="599">
        <f t="shared" si="19"/>
        <v>0</v>
      </c>
      <c r="K39" s="600">
        <f t="shared" si="19"/>
        <v>3139</v>
      </c>
      <c r="L39" s="599">
        <f t="shared" si="19"/>
        <v>0</v>
      </c>
      <c r="M39" s="601">
        <f t="shared" si="19"/>
        <v>4586</v>
      </c>
      <c r="N39" s="429"/>
      <c r="O39" s="414"/>
      <c r="P39" s="414"/>
    </row>
    <row r="40" spans="1:16" ht="12.75" customHeight="1" x14ac:dyDescent="0.25">
      <c r="A40" s="415"/>
      <c r="B40" s="416"/>
      <c r="C40" s="416"/>
      <c r="D40" s="416"/>
      <c r="E40" s="427" t="s">
        <v>869</v>
      </c>
      <c r="F40" s="431"/>
      <c r="G40" s="419">
        <f t="shared" si="16"/>
        <v>34</v>
      </c>
      <c r="H40" s="599">
        <f t="shared" ref="H40:M40" si="20">+H27+H30</f>
        <v>825.6</v>
      </c>
      <c r="I40" s="600">
        <f t="shared" si="20"/>
        <v>828.6</v>
      </c>
      <c r="J40" s="599">
        <f t="shared" si="20"/>
        <v>0</v>
      </c>
      <c r="K40" s="600">
        <f t="shared" si="20"/>
        <v>0</v>
      </c>
      <c r="L40" s="599">
        <f t="shared" si="20"/>
        <v>825.6</v>
      </c>
      <c r="M40" s="601">
        <f t="shared" si="20"/>
        <v>828.6</v>
      </c>
      <c r="N40" s="432"/>
      <c r="O40" s="414"/>
      <c r="P40" s="414"/>
    </row>
    <row r="41" spans="1:16" ht="12.75" customHeight="1" x14ac:dyDescent="0.25">
      <c r="A41" s="415"/>
      <c r="B41" s="416"/>
      <c r="C41" s="416"/>
      <c r="D41" s="430"/>
      <c r="E41" s="421" t="s">
        <v>870</v>
      </c>
      <c r="F41" s="431"/>
      <c r="G41" s="419">
        <f t="shared" si="16"/>
        <v>35</v>
      </c>
      <c r="H41" s="599">
        <f t="shared" ref="H41:M41" si="21">+H33</f>
        <v>1223</v>
      </c>
      <c r="I41" s="600">
        <f t="shared" si="21"/>
        <v>1223</v>
      </c>
      <c r="J41" s="599">
        <f t="shared" si="21"/>
        <v>0</v>
      </c>
      <c r="K41" s="600">
        <f t="shared" si="21"/>
        <v>0</v>
      </c>
      <c r="L41" s="599">
        <f t="shared" si="21"/>
        <v>1223</v>
      </c>
      <c r="M41" s="601">
        <f t="shared" si="21"/>
        <v>1223</v>
      </c>
      <c r="N41" s="432"/>
      <c r="O41" s="414"/>
      <c r="P41" s="414"/>
    </row>
    <row r="42" spans="1:16" ht="12.75" customHeight="1" x14ac:dyDescent="0.25">
      <c r="A42" s="411"/>
      <c r="B42" s="412"/>
      <c r="C42" s="425"/>
      <c r="D42" s="412" t="s">
        <v>871</v>
      </c>
      <c r="E42" s="412"/>
      <c r="F42" s="413"/>
      <c r="G42" s="477">
        <f t="shared" si="16"/>
        <v>36</v>
      </c>
      <c r="H42" s="596">
        <f t="shared" ref="H42:M42" si="22">+H43+H44+H45+H46</f>
        <v>0</v>
      </c>
      <c r="I42" s="597">
        <f t="shared" si="22"/>
        <v>0</v>
      </c>
      <c r="J42" s="596">
        <f t="shared" si="22"/>
        <v>0</v>
      </c>
      <c r="K42" s="597">
        <f t="shared" si="22"/>
        <v>0</v>
      </c>
      <c r="L42" s="596">
        <f t="shared" si="22"/>
        <v>0</v>
      </c>
      <c r="M42" s="598">
        <f t="shared" si="22"/>
        <v>0</v>
      </c>
      <c r="N42" s="432"/>
    </row>
    <row r="43" spans="1:16" ht="12.75" customHeight="1" x14ac:dyDescent="0.25">
      <c r="A43" s="426"/>
      <c r="B43" s="421"/>
      <c r="C43" s="427"/>
      <c r="D43" s="430" t="s">
        <v>753</v>
      </c>
      <c r="E43" s="427" t="s">
        <v>872</v>
      </c>
      <c r="F43" s="428"/>
      <c r="G43" s="419">
        <f t="shared" si="16"/>
        <v>37</v>
      </c>
      <c r="H43" s="599">
        <f t="shared" ref="H43:M43" si="23">+H11+H17</f>
        <v>0</v>
      </c>
      <c r="I43" s="600">
        <f t="shared" si="23"/>
        <v>0</v>
      </c>
      <c r="J43" s="599">
        <f t="shared" si="23"/>
        <v>0</v>
      </c>
      <c r="K43" s="600">
        <f t="shared" si="23"/>
        <v>0</v>
      </c>
      <c r="L43" s="599">
        <f t="shared" si="23"/>
        <v>0</v>
      </c>
      <c r="M43" s="601">
        <f t="shared" si="23"/>
        <v>0</v>
      </c>
      <c r="N43" s="429"/>
    </row>
    <row r="44" spans="1:16" ht="12.75" customHeight="1" x14ac:dyDescent="0.25">
      <c r="A44" s="426"/>
      <c r="B44" s="421"/>
      <c r="C44" s="427"/>
      <c r="D44" s="416"/>
      <c r="E44" s="427" t="s">
        <v>873</v>
      </c>
      <c r="F44" s="428"/>
      <c r="G44" s="419">
        <f t="shared" si="16"/>
        <v>38</v>
      </c>
      <c r="H44" s="599">
        <f t="shared" ref="H44:M44" si="24">+H21+H24</f>
        <v>0</v>
      </c>
      <c r="I44" s="600">
        <f t="shared" si="24"/>
        <v>0</v>
      </c>
      <c r="J44" s="599">
        <f t="shared" si="24"/>
        <v>0</v>
      </c>
      <c r="K44" s="600">
        <f t="shared" si="24"/>
        <v>0</v>
      </c>
      <c r="L44" s="599">
        <f t="shared" si="24"/>
        <v>0</v>
      </c>
      <c r="M44" s="601">
        <f t="shared" si="24"/>
        <v>0</v>
      </c>
      <c r="N44" s="432"/>
    </row>
    <row r="45" spans="1:16" ht="12.75" customHeight="1" x14ac:dyDescent="0.25">
      <c r="A45" s="415"/>
      <c r="B45" s="416"/>
      <c r="C45" s="416"/>
      <c r="D45" s="416"/>
      <c r="E45" s="427" t="s">
        <v>874</v>
      </c>
      <c r="F45" s="431"/>
      <c r="G45" s="419">
        <f t="shared" si="16"/>
        <v>39</v>
      </c>
      <c r="H45" s="599">
        <f t="shared" ref="H45:M45" si="25">+H28+H31</f>
        <v>0</v>
      </c>
      <c r="I45" s="600">
        <f t="shared" si="25"/>
        <v>0</v>
      </c>
      <c r="J45" s="599">
        <f t="shared" si="25"/>
        <v>0</v>
      </c>
      <c r="K45" s="600">
        <f t="shared" si="25"/>
        <v>0</v>
      </c>
      <c r="L45" s="599">
        <f t="shared" si="25"/>
        <v>0</v>
      </c>
      <c r="M45" s="601">
        <f t="shared" si="25"/>
        <v>0</v>
      </c>
      <c r="N45" s="432"/>
    </row>
    <row r="46" spans="1:16" ht="12.75" customHeight="1" x14ac:dyDescent="0.25">
      <c r="A46" s="415"/>
      <c r="B46" s="416"/>
      <c r="C46" s="416"/>
      <c r="D46" s="430"/>
      <c r="E46" s="421" t="s">
        <v>875</v>
      </c>
      <c r="F46" s="431"/>
      <c r="G46" s="419">
        <f t="shared" si="16"/>
        <v>40</v>
      </c>
      <c r="H46" s="599">
        <f t="shared" ref="H46:M46" si="26">+H34</f>
        <v>0</v>
      </c>
      <c r="I46" s="600">
        <f t="shared" si="26"/>
        <v>0</v>
      </c>
      <c r="J46" s="599">
        <f t="shared" si="26"/>
        <v>0</v>
      </c>
      <c r="K46" s="600">
        <f t="shared" si="26"/>
        <v>0</v>
      </c>
      <c r="L46" s="599">
        <f t="shared" si="26"/>
        <v>0</v>
      </c>
      <c r="M46" s="601">
        <f t="shared" si="26"/>
        <v>0</v>
      </c>
      <c r="N46" s="432"/>
    </row>
    <row r="47" spans="1:16" ht="12.75" customHeight="1" x14ac:dyDescent="0.25">
      <c r="A47" s="1115" t="s">
        <v>876</v>
      </c>
      <c r="B47" s="1116"/>
      <c r="C47" s="1116"/>
      <c r="D47" s="1116"/>
      <c r="E47" s="1116"/>
      <c r="F47" s="1117"/>
      <c r="G47" s="478">
        <f t="shared" si="16"/>
        <v>41</v>
      </c>
      <c r="H47" s="606">
        <f t="shared" ref="H47:M47" si="27">+H48+H52</f>
        <v>121331.6</v>
      </c>
      <c r="I47" s="607">
        <f t="shared" si="27"/>
        <v>124178.6</v>
      </c>
      <c r="J47" s="606">
        <f t="shared" si="27"/>
        <v>2004</v>
      </c>
      <c r="K47" s="607">
        <f t="shared" si="27"/>
        <v>5143</v>
      </c>
      <c r="L47" s="606">
        <f t="shared" si="27"/>
        <v>123335.6</v>
      </c>
      <c r="M47" s="608">
        <f t="shared" si="27"/>
        <v>129321.60000000001</v>
      </c>
      <c r="N47" s="403"/>
    </row>
    <row r="48" spans="1:16" ht="12.75" customHeight="1" x14ac:dyDescent="0.25">
      <c r="A48" s="411"/>
      <c r="B48" s="412"/>
      <c r="C48" s="424" t="s">
        <v>753</v>
      </c>
      <c r="D48" s="412" t="s">
        <v>877</v>
      </c>
      <c r="E48" s="412"/>
      <c r="F48" s="413"/>
      <c r="G48" s="477">
        <f t="shared" si="16"/>
        <v>42</v>
      </c>
      <c r="H48" s="596">
        <f t="shared" ref="H48:M48" si="28">+H49+H50+H51</f>
        <v>121331.6</v>
      </c>
      <c r="I48" s="597">
        <f t="shared" si="28"/>
        <v>124178.6</v>
      </c>
      <c r="J48" s="596">
        <f t="shared" si="28"/>
        <v>2004</v>
      </c>
      <c r="K48" s="597">
        <f t="shared" si="28"/>
        <v>5143</v>
      </c>
      <c r="L48" s="596">
        <f t="shared" si="28"/>
        <v>123335.6</v>
      </c>
      <c r="M48" s="598">
        <f t="shared" si="28"/>
        <v>129321.60000000001</v>
      </c>
      <c r="N48" s="429"/>
    </row>
    <row r="49" spans="1:14" ht="12.75" customHeight="1" x14ac:dyDescent="0.25">
      <c r="A49" s="415"/>
      <c r="B49" s="416"/>
      <c r="C49" s="416"/>
      <c r="D49" s="430" t="s">
        <v>753</v>
      </c>
      <c r="E49" s="421" t="s">
        <v>924</v>
      </c>
      <c r="F49" s="431"/>
      <c r="G49" s="419">
        <f t="shared" si="16"/>
        <v>43</v>
      </c>
      <c r="H49" s="599">
        <f t="shared" ref="H49:M49" si="29">+H10+H20+H27</f>
        <v>9112</v>
      </c>
      <c r="I49" s="600">
        <f t="shared" si="29"/>
        <v>13130</v>
      </c>
      <c r="J49" s="599">
        <f t="shared" si="29"/>
        <v>0</v>
      </c>
      <c r="K49" s="600">
        <f t="shared" si="29"/>
        <v>3139</v>
      </c>
      <c r="L49" s="599">
        <f t="shared" si="29"/>
        <v>9112</v>
      </c>
      <c r="M49" s="601">
        <f t="shared" si="29"/>
        <v>16269</v>
      </c>
      <c r="N49" s="429"/>
    </row>
    <row r="50" spans="1:14" ht="12.75" customHeight="1" x14ac:dyDescent="0.25">
      <c r="A50" s="415"/>
      <c r="B50" s="416"/>
      <c r="C50" s="416"/>
      <c r="D50" s="416"/>
      <c r="E50" s="421" t="s">
        <v>878</v>
      </c>
      <c r="F50" s="431"/>
      <c r="G50" s="419">
        <f t="shared" si="16"/>
        <v>44</v>
      </c>
      <c r="H50" s="599">
        <f t="shared" ref="H50:M50" si="30">+H13+H23+H30</f>
        <v>110996.6</v>
      </c>
      <c r="I50" s="600">
        <f t="shared" si="30"/>
        <v>109825.60000000001</v>
      </c>
      <c r="J50" s="599">
        <f t="shared" si="30"/>
        <v>2004</v>
      </c>
      <c r="K50" s="600">
        <f t="shared" si="30"/>
        <v>2004</v>
      </c>
      <c r="L50" s="599">
        <f t="shared" si="30"/>
        <v>113000.6</v>
      </c>
      <c r="M50" s="601">
        <f t="shared" si="30"/>
        <v>111829.6</v>
      </c>
      <c r="N50" s="429"/>
    </row>
    <row r="51" spans="1:14" ht="12.75" customHeight="1" x14ac:dyDescent="0.25">
      <c r="A51" s="415"/>
      <c r="B51" s="416"/>
      <c r="C51" s="416"/>
      <c r="D51" s="430"/>
      <c r="E51" s="421" t="s">
        <v>879</v>
      </c>
      <c r="F51" s="431"/>
      <c r="G51" s="419">
        <f t="shared" si="16"/>
        <v>45</v>
      </c>
      <c r="H51" s="599">
        <f t="shared" ref="H51:M51" si="31">+H33</f>
        <v>1223</v>
      </c>
      <c r="I51" s="600">
        <f t="shared" si="31"/>
        <v>1223</v>
      </c>
      <c r="J51" s="599">
        <f t="shared" si="31"/>
        <v>0</v>
      </c>
      <c r="K51" s="600">
        <f t="shared" si="31"/>
        <v>0</v>
      </c>
      <c r="L51" s="599">
        <f t="shared" si="31"/>
        <v>1223</v>
      </c>
      <c r="M51" s="601">
        <f t="shared" si="31"/>
        <v>1223</v>
      </c>
      <c r="N51" s="429"/>
    </row>
    <row r="52" spans="1:14" ht="12.75" customHeight="1" x14ac:dyDescent="0.25">
      <c r="A52" s="411"/>
      <c r="B52" s="412"/>
      <c r="C52" s="425"/>
      <c r="D52" s="412" t="s">
        <v>880</v>
      </c>
      <c r="E52" s="412"/>
      <c r="F52" s="413"/>
      <c r="G52" s="477">
        <f t="shared" si="16"/>
        <v>46</v>
      </c>
      <c r="H52" s="596">
        <f t="shared" ref="H52:M52" si="32">+H53+H54+H55</f>
        <v>0</v>
      </c>
      <c r="I52" s="597">
        <f t="shared" si="32"/>
        <v>0</v>
      </c>
      <c r="J52" s="596">
        <f t="shared" si="32"/>
        <v>0</v>
      </c>
      <c r="K52" s="597">
        <f t="shared" si="32"/>
        <v>0</v>
      </c>
      <c r="L52" s="596">
        <f t="shared" si="32"/>
        <v>0</v>
      </c>
      <c r="M52" s="598">
        <f t="shared" si="32"/>
        <v>0</v>
      </c>
      <c r="N52" s="432"/>
    </row>
    <row r="53" spans="1:14" ht="12.75" customHeight="1" x14ac:dyDescent="0.25">
      <c r="A53" s="426"/>
      <c r="B53" s="421"/>
      <c r="C53" s="427"/>
      <c r="D53" s="430" t="s">
        <v>753</v>
      </c>
      <c r="E53" s="421" t="s">
        <v>925</v>
      </c>
      <c r="F53" s="428"/>
      <c r="G53" s="480">
        <f t="shared" si="16"/>
        <v>47</v>
      </c>
      <c r="H53" s="599">
        <f t="shared" ref="H53:M53" si="33">+H11+H21+H28</f>
        <v>0</v>
      </c>
      <c r="I53" s="600">
        <f t="shared" si="33"/>
        <v>0</v>
      </c>
      <c r="J53" s="599">
        <f t="shared" si="33"/>
        <v>0</v>
      </c>
      <c r="K53" s="600">
        <f t="shared" si="33"/>
        <v>0</v>
      </c>
      <c r="L53" s="599">
        <f t="shared" si="33"/>
        <v>0</v>
      </c>
      <c r="M53" s="601">
        <f t="shared" si="33"/>
        <v>0</v>
      </c>
      <c r="N53" s="420"/>
    </row>
    <row r="54" spans="1:14" ht="12.75" customHeight="1" x14ac:dyDescent="0.25">
      <c r="A54" s="426"/>
      <c r="B54" s="421"/>
      <c r="C54" s="427"/>
      <c r="D54" s="416"/>
      <c r="E54" s="421" t="s">
        <v>881</v>
      </c>
      <c r="F54" s="428"/>
      <c r="G54" s="480">
        <f t="shared" si="16"/>
        <v>48</v>
      </c>
      <c r="H54" s="599">
        <f t="shared" ref="H54:M54" si="34">+H17+H24+H31</f>
        <v>0</v>
      </c>
      <c r="I54" s="600">
        <f t="shared" si="34"/>
        <v>0</v>
      </c>
      <c r="J54" s="599">
        <f t="shared" si="34"/>
        <v>0</v>
      </c>
      <c r="K54" s="600">
        <f t="shared" si="34"/>
        <v>0</v>
      </c>
      <c r="L54" s="599">
        <f t="shared" si="34"/>
        <v>0</v>
      </c>
      <c r="M54" s="601">
        <f t="shared" si="34"/>
        <v>0</v>
      </c>
      <c r="N54" s="420"/>
    </row>
    <row r="55" spans="1:14" ht="12.75" customHeight="1" thickBot="1" x14ac:dyDescent="0.3">
      <c r="A55" s="433"/>
      <c r="B55" s="434"/>
      <c r="C55" s="434"/>
      <c r="D55" s="434"/>
      <c r="E55" s="435" t="s">
        <v>882</v>
      </c>
      <c r="F55" s="436"/>
      <c r="G55" s="437">
        <f t="shared" si="16"/>
        <v>49</v>
      </c>
      <c r="H55" s="602">
        <f t="shared" ref="H55:M55" si="35">+H34</f>
        <v>0</v>
      </c>
      <c r="I55" s="603">
        <f t="shared" si="35"/>
        <v>0</v>
      </c>
      <c r="J55" s="602">
        <f t="shared" si="35"/>
        <v>0</v>
      </c>
      <c r="K55" s="603">
        <f t="shared" si="35"/>
        <v>0</v>
      </c>
      <c r="L55" s="602">
        <f t="shared" si="35"/>
        <v>0</v>
      </c>
      <c r="M55" s="604">
        <f t="shared" si="35"/>
        <v>0</v>
      </c>
      <c r="N55" s="432"/>
    </row>
    <row r="56" spans="1:14" x14ac:dyDescent="0.25">
      <c r="A56" s="397"/>
      <c r="B56" s="397"/>
      <c r="C56" s="397"/>
      <c r="D56" s="397"/>
      <c r="E56" s="397"/>
      <c r="F56" s="397"/>
      <c r="G56" s="399"/>
      <c r="H56" s="397"/>
      <c r="I56" s="397"/>
      <c r="J56" s="397"/>
      <c r="K56" s="397"/>
      <c r="L56" s="397"/>
      <c r="M56" s="397"/>
    </row>
    <row r="57" spans="1:14" x14ac:dyDescent="0.25">
      <c r="A57" s="397" t="s">
        <v>640</v>
      </c>
      <c r="B57" s="397"/>
      <c r="C57" s="397"/>
      <c r="D57" s="398"/>
      <c r="E57" s="398"/>
      <c r="F57" s="397"/>
      <c r="G57" s="399"/>
      <c r="H57" s="397"/>
      <c r="I57" s="397"/>
      <c r="J57" s="397"/>
      <c r="K57" s="397"/>
      <c r="L57" s="397"/>
      <c r="M57" s="397"/>
    </row>
    <row r="58" spans="1:14" ht="30.75" customHeight="1" x14ac:dyDescent="0.25">
      <c r="A58" s="1114" t="s">
        <v>919</v>
      </c>
      <c r="B58" s="1114"/>
      <c r="C58" s="1114"/>
      <c r="D58" s="1114"/>
      <c r="E58" s="1114"/>
      <c r="F58" s="1114"/>
      <c r="G58" s="1114"/>
      <c r="H58" s="1114"/>
      <c r="I58" s="1114"/>
      <c r="J58" s="1114"/>
      <c r="K58" s="1114"/>
      <c r="L58" s="1114"/>
      <c r="M58" s="1114"/>
      <c r="N58" s="1114"/>
    </row>
    <row r="59" spans="1:14" ht="42.75" customHeight="1" x14ac:dyDescent="0.25">
      <c r="A59" s="1114" t="s">
        <v>922</v>
      </c>
      <c r="B59" s="1114"/>
      <c r="C59" s="1114"/>
      <c r="D59" s="1114"/>
      <c r="E59" s="1114"/>
      <c r="F59" s="1114"/>
      <c r="G59" s="1114"/>
      <c r="H59" s="1114"/>
      <c r="I59" s="1114"/>
      <c r="J59" s="1114"/>
      <c r="K59" s="1114"/>
      <c r="L59" s="1114"/>
      <c r="M59" s="1114"/>
      <c r="N59" s="1114"/>
    </row>
    <row r="60" spans="1:14" ht="17.25" customHeight="1" x14ac:dyDescent="0.25">
      <c r="A60" s="1114" t="s">
        <v>926</v>
      </c>
      <c r="B60" s="1114"/>
      <c r="C60" s="1114"/>
      <c r="D60" s="1114"/>
      <c r="E60" s="1114"/>
      <c r="F60" s="1114"/>
      <c r="G60" s="1114"/>
      <c r="H60" s="1114"/>
      <c r="I60" s="1114"/>
      <c r="J60" s="1114"/>
      <c r="K60" s="1114"/>
      <c r="L60" s="1114"/>
      <c r="M60" s="1114"/>
      <c r="N60" s="1114"/>
    </row>
    <row r="61" spans="1:14" ht="15.75" customHeight="1" x14ac:dyDescent="0.25">
      <c r="A61" s="532" t="s">
        <v>833</v>
      </c>
      <c r="B61" s="397"/>
      <c r="C61" s="397"/>
      <c r="D61" s="397"/>
      <c r="E61" s="397"/>
      <c r="F61" s="397"/>
      <c r="G61" s="399"/>
      <c r="H61" s="397"/>
      <c r="I61" s="397"/>
      <c r="J61" s="397"/>
      <c r="K61" s="397"/>
      <c r="L61" s="397"/>
      <c r="M61" s="397"/>
    </row>
    <row r="62" spans="1:14" x14ac:dyDescent="0.25">
      <c r="A62" s="397"/>
      <c r="B62" s="397"/>
      <c r="C62" s="397"/>
      <c r="D62" s="397"/>
      <c r="E62" s="397"/>
      <c r="F62" s="397"/>
      <c r="G62" s="399"/>
      <c r="H62" s="397"/>
      <c r="I62" s="397"/>
      <c r="J62" s="397"/>
      <c r="K62" s="397"/>
      <c r="L62" s="397"/>
      <c r="M62" s="397"/>
    </row>
    <row r="63" spans="1:14" x14ac:dyDescent="0.25">
      <c r="A63" s="397"/>
      <c r="B63" s="397"/>
      <c r="C63" s="397"/>
      <c r="D63" s="397"/>
      <c r="E63" s="397"/>
      <c r="F63" s="397"/>
      <c r="G63" s="399"/>
      <c r="H63" s="397"/>
      <c r="I63" s="397"/>
      <c r="J63" s="397"/>
      <c r="K63" s="397"/>
      <c r="L63" s="397"/>
      <c r="M63" s="397"/>
    </row>
    <row r="64" spans="1:14" x14ac:dyDescent="0.25">
      <c r="A64" s="397"/>
      <c r="B64" s="397"/>
      <c r="C64" s="397"/>
      <c r="D64" s="397"/>
      <c r="E64" s="397"/>
      <c r="F64" s="397"/>
      <c r="G64" s="399"/>
      <c r="H64" s="397"/>
      <c r="I64" s="397"/>
      <c r="J64" s="397"/>
      <c r="K64" s="397"/>
      <c r="L64" s="397"/>
      <c r="M64" s="397"/>
    </row>
  </sheetData>
  <customSheetViews>
    <customSheetView guid="{2AF6EA2A-E5C5-45EB-B6C4-875AD1E4E056}" scale="96">
      <selection activeCell="B1" sqref="B1"/>
      <pageMargins left="0.39370078740157483" right="0.39370078740157483" top="0.39370078740157483" bottom="0.39370078740157483" header="0" footer="0.15748031496062992"/>
      <pageSetup paperSize="9" scale="65" fitToHeight="3" orientation="portrait" r:id="rId1"/>
      <headerFooter alignWithMargins="0">
        <oddFooter>&amp;C&amp;P/&amp;N</oddFooter>
      </headerFooter>
    </customSheetView>
  </customSheetViews>
  <mergeCells count="13">
    <mergeCell ref="A58:N58"/>
    <mergeCell ref="A59:N59"/>
    <mergeCell ref="A60:N60"/>
    <mergeCell ref="A47:F47"/>
    <mergeCell ref="A36:F36"/>
    <mergeCell ref="B32:F32"/>
    <mergeCell ref="L3:M3"/>
    <mergeCell ref="B7:F7"/>
    <mergeCell ref="A6:F6"/>
    <mergeCell ref="A3:F5"/>
    <mergeCell ref="G3:G5"/>
    <mergeCell ref="H3:I3"/>
    <mergeCell ref="J3:K3"/>
  </mergeCells>
  <pageMargins left="0.39370078740157483" right="0.39370078740157483" top="0.39370078740157483" bottom="0.39370078740157483" header="0" footer="0.15748031496062992"/>
  <pageSetup paperSize="9" scale="65" fitToHeight="3" orientation="portrait" r:id="rId2"/>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45"/>
  <sheetViews>
    <sheetView zoomScale="89" zoomScaleNormal="89" workbookViewId="0">
      <selection activeCell="Q15" sqref="Q15"/>
    </sheetView>
  </sheetViews>
  <sheetFormatPr defaultColWidth="10.5703125" defaultRowHeight="15" x14ac:dyDescent="0.25"/>
  <cols>
    <col min="1" max="1" width="4.28515625" style="157" customWidth="1"/>
    <col min="2" max="2" width="6.7109375" style="157" customWidth="1"/>
    <col min="3" max="3" width="49.42578125" style="157" customWidth="1"/>
    <col min="4" max="4" width="12.28515625" style="157" customWidth="1"/>
    <col min="5" max="6" width="10.85546875" style="157" customWidth="1"/>
    <col min="7" max="8" width="11.28515625" style="157" customWidth="1"/>
    <col min="9" max="9" width="11.5703125" style="157" customWidth="1"/>
    <col min="10" max="10" width="9.7109375" style="157" customWidth="1"/>
    <col min="11" max="11" width="10" style="157" customWidth="1"/>
    <col min="12" max="12" width="10.140625" style="157" customWidth="1"/>
    <col min="13" max="13" width="13.7109375" style="157" customWidth="1"/>
    <col min="14" max="14" width="1.7109375" style="157" customWidth="1"/>
    <col min="15" max="15" width="11.28515625" style="157" customWidth="1"/>
    <col min="16" max="16" width="12" style="157" customWidth="1"/>
    <col min="17" max="249" width="9.140625" style="157" customWidth="1"/>
    <col min="250" max="250" width="59.7109375" style="157" customWidth="1"/>
    <col min="251" max="16384" width="10.5703125" style="157"/>
  </cols>
  <sheetData>
    <row r="1" spans="1:16" ht="15.75" x14ac:dyDescent="0.25">
      <c r="A1" s="442" t="s">
        <v>1150</v>
      </c>
    </row>
    <row r="2" spans="1:16" ht="15.75" x14ac:dyDescent="0.25">
      <c r="A2" s="442"/>
      <c r="C2" s="159" t="s">
        <v>943</v>
      </c>
    </row>
    <row r="3" spans="1:16" ht="13.5" customHeight="1" thickBot="1" x14ac:dyDescent="0.3">
      <c r="P3" s="458" t="s">
        <v>500</v>
      </c>
    </row>
    <row r="4" spans="1:16" ht="39" customHeight="1" x14ac:dyDescent="0.25">
      <c r="A4" s="1121" t="s">
        <v>479</v>
      </c>
      <c r="B4" s="1139" t="s">
        <v>784</v>
      </c>
      <c r="C4" s="1140"/>
      <c r="D4" s="1145" t="s">
        <v>728</v>
      </c>
      <c r="E4" s="1128"/>
      <c r="F4" s="1128" t="s">
        <v>729</v>
      </c>
      <c r="G4" s="1128"/>
      <c r="H4" s="1128" t="s">
        <v>730</v>
      </c>
      <c r="I4" s="1128"/>
      <c r="J4" s="1130" t="s">
        <v>1133</v>
      </c>
      <c r="K4" s="1131"/>
      <c r="L4" s="1132"/>
      <c r="M4" s="1137" t="s">
        <v>747</v>
      </c>
      <c r="N4" s="159"/>
      <c r="O4" s="1135" t="s">
        <v>1131</v>
      </c>
      <c r="P4" s="1133" t="s">
        <v>731</v>
      </c>
    </row>
    <row r="5" spans="1:16" ht="13.5" customHeight="1" x14ac:dyDescent="0.25">
      <c r="A5" s="1122"/>
      <c r="B5" s="1141"/>
      <c r="C5" s="1142"/>
      <c r="D5" s="443" t="s">
        <v>785</v>
      </c>
      <c r="E5" s="385" t="s">
        <v>786</v>
      </c>
      <c r="F5" s="439" t="s">
        <v>642</v>
      </c>
      <c r="G5" s="385" t="s">
        <v>647</v>
      </c>
      <c r="H5" s="439" t="s">
        <v>642</v>
      </c>
      <c r="I5" s="385" t="s">
        <v>647</v>
      </c>
      <c r="J5" s="444" t="s">
        <v>761</v>
      </c>
      <c r="K5" s="444" t="s">
        <v>762</v>
      </c>
      <c r="L5" s="444" t="s">
        <v>763</v>
      </c>
      <c r="M5" s="1138"/>
      <c r="N5" s="159"/>
      <c r="O5" s="1136"/>
      <c r="P5" s="1134"/>
    </row>
    <row r="6" spans="1:16" ht="15" customHeight="1" thickBot="1" x14ac:dyDescent="0.3">
      <c r="A6" s="1123"/>
      <c r="B6" s="1143"/>
      <c r="C6" s="1144"/>
      <c r="D6" s="445" t="s">
        <v>561</v>
      </c>
      <c r="E6" s="387" t="s">
        <v>562</v>
      </c>
      <c r="F6" s="387" t="s">
        <v>563</v>
      </c>
      <c r="G6" s="387" t="s">
        <v>564</v>
      </c>
      <c r="H6" s="387" t="s">
        <v>644</v>
      </c>
      <c r="I6" s="387" t="s">
        <v>645</v>
      </c>
      <c r="J6" s="388" t="s">
        <v>567</v>
      </c>
      <c r="K6" s="446" t="s">
        <v>568</v>
      </c>
      <c r="L6" s="446" t="s">
        <v>569</v>
      </c>
      <c r="M6" s="389" t="s">
        <v>883</v>
      </c>
      <c r="N6" s="159"/>
      <c r="O6" s="440" t="s">
        <v>613</v>
      </c>
      <c r="P6" s="389" t="s">
        <v>764</v>
      </c>
    </row>
    <row r="7" spans="1:16" s="161" customFormat="1" ht="16.5" customHeight="1" x14ac:dyDescent="0.25">
      <c r="A7" s="464">
        <f t="shared" ref="A7:A34" si="0">+A6+1</f>
        <v>1</v>
      </c>
      <c r="B7" s="461" t="s">
        <v>646</v>
      </c>
      <c r="C7" s="465"/>
      <c r="D7" s="609">
        <f>+D8+D17</f>
        <v>110965</v>
      </c>
      <c r="E7" s="609">
        <f t="shared" ref="E7:M7" si="1">+E8+E17</f>
        <v>109793.53</v>
      </c>
      <c r="F7" s="609">
        <f t="shared" si="1"/>
        <v>540</v>
      </c>
      <c r="G7" s="609">
        <f t="shared" si="1"/>
        <v>540</v>
      </c>
      <c r="H7" s="609">
        <f t="shared" si="1"/>
        <v>111505</v>
      </c>
      <c r="I7" s="609">
        <f t="shared" si="1"/>
        <v>110333.53</v>
      </c>
      <c r="J7" s="609">
        <f t="shared" si="1"/>
        <v>0</v>
      </c>
      <c r="K7" s="609">
        <f t="shared" si="1"/>
        <v>11043.38</v>
      </c>
      <c r="L7" s="609">
        <f t="shared" si="1"/>
        <v>51.167999999999999</v>
      </c>
      <c r="M7" s="610">
        <f t="shared" si="1"/>
        <v>1171.4700000000003</v>
      </c>
      <c r="N7" s="611"/>
      <c r="O7" s="612">
        <f>+O8+O17</f>
        <v>0</v>
      </c>
      <c r="P7" s="610">
        <f>+P8+P17</f>
        <v>110333.53</v>
      </c>
    </row>
    <row r="8" spans="1:16" s="159" customFormat="1" ht="14.25" customHeight="1" x14ac:dyDescent="0.25">
      <c r="A8" s="460">
        <f t="shared" si="0"/>
        <v>2</v>
      </c>
      <c r="B8" s="1124" t="s">
        <v>900</v>
      </c>
      <c r="C8" s="1125"/>
      <c r="D8" s="613">
        <f>SUM(D9:D16)</f>
        <v>103341</v>
      </c>
      <c r="E8" s="613">
        <f t="shared" ref="E8:M8" si="2">SUM(E9:E16)</f>
        <v>103341</v>
      </c>
      <c r="F8" s="613">
        <f t="shared" si="2"/>
        <v>0</v>
      </c>
      <c r="G8" s="613">
        <f t="shared" si="2"/>
        <v>0</v>
      </c>
      <c r="H8" s="613">
        <f t="shared" si="2"/>
        <v>103341</v>
      </c>
      <c r="I8" s="613">
        <f t="shared" si="2"/>
        <v>103341</v>
      </c>
      <c r="J8" s="613">
        <f t="shared" si="2"/>
        <v>0</v>
      </c>
      <c r="K8" s="613">
        <f t="shared" si="2"/>
        <v>11043.38</v>
      </c>
      <c r="L8" s="613">
        <f t="shared" si="2"/>
        <v>0</v>
      </c>
      <c r="M8" s="614">
        <f t="shared" si="2"/>
        <v>0</v>
      </c>
      <c r="N8" s="615"/>
      <c r="O8" s="616">
        <f>SUM(O9:O16)</f>
        <v>0</v>
      </c>
      <c r="P8" s="614">
        <f>SUM(P9:P16)</f>
        <v>103341</v>
      </c>
    </row>
    <row r="9" spans="1:16" ht="12.75" customHeight="1" x14ac:dyDescent="0.25">
      <c r="A9" s="466">
        <f t="shared" si="0"/>
        <v>3</v>
      </c>
      <c r="B9" s="447" t="s">
        <v>783</v>
      </c>
      <c r="C9" s="448" t="s">
        <v>793</v>
      </c>
      <c r="D9" s="617">
        <v>94421</v>
      </c>
      <c r="E9" s="617">
        <v>94421</v>
      </c>
      <c r="F9" s="617">
        <v>0</v>
      </c>
      <c r="G9" s="617">
        <v>0</v>
      </c>
      <c r="H9" s="617">
        <f t="shared" ref="H9:H33" si="3">+D9+F9</f>
        <v>94421</v>
      </c>
      <c r="I9" s="617">
        <f t="shared" ref="I9:I33" si="4">+E9+G9</f>
        <v>94421</v>
      </c>
      <c r="J9" s="617"/>
      <c r="K9" s="617">
        <v>9032.89</v>
      </c>
      <c r="L9" s="617"/>
      <c r="M9" s="618">
        <f t="shared" ref="M9:M33" si="5">+H9-I9</f>
        <v>0</v>
      </c>
      <c r="N9" s="619"/>
      <c r="O9" s="620"/>
      <c r="P9" s="618">
        <f t="shared" ref="P9:P33" si="6">+I9+O9</f>
        <v>94421</v>
      </c>
    </row>
    <row r="10" spans="1:16" ht="12.75" customHeight="1" x14ac:dyDescent="0.25">
      <c r="A10" s="466">
        <f>A9+1</f>
        <v>4</v>
      </c>
      <c r="B10" s="447" t="s">
        <v>765</v>
      </c>
      <c r="C10" s="448" t="s">
        <v>766</v>
      </c>
      <c r="D10" s="617"/>
      <c r="E10" s="617"/>
      <c r="F10" s="617"/>
      <c r="G10" s="617"/>
      <c r="H10" s="617">
        <f t="shared" si="3"/>
        <v>0</v>
      </c>
      <c r="I10" s="617">
        <f t="shared" si="4"/>
        <v>0</v>
      </c>
      <c r="J10" s="617"/>
      <c r="K10" s="617"/>
      <c r="L10" s="617"/>
      <c r="M10" s="618">
        <f t="shared" si="5"/>
        <v>0</v>
      </c>
      <c r="N10" s="619"/>
      <c r="O10" s="620"/>
      <c r="P10" s="618">
        <f t="shared" si="6"/>
        <v>0</v>
      </c>
    </row>
    <row r="11" spans="1:16" ht="12.75" customHeight="1" x14ac:dyDescent="0.25">
      <c r="A11" s="466">
        <f t="shared" si="0"/>
        <v>5</v>
      </c>
      <c r="B11" s="534" t="s">
        <v>767</v>
      </c>
      <c r="C11" s="535" t="s">
        <v>768</v>
      </c>
      <c r="D11" s="617"/>
      <c r="E11" s="617"/>
      <c r="F11" s="617"/>
      <c r="G11" s="617"/>
      <c r="H11" s="617">
        <f t="shared" si="3"/>
        <v>0</v>
      </c>
      <c r="I11" s="617">
        <f t="shared" si="4"/>
        <v>0</v>
      </c>
      <c r="J11" s="617"/>
      <c r="K11" s="617"/>
      <c r="L11" s="617"/>
      <c r="M11" s="618">
        <f t="shared" si="5"/>
        <v>0</v>
      </c>
      <c r="N11" s="619"/>
      <c r="O11" s="620"/>
      <c r="P11" s="618">
        <f t="shared" si="6"/>
        <v>0</v>
      </c>
    </row>
    <row r="12" spans="1:16" ht="13.5" customHeight="1" x14ac:dyDescent="0.25">
      <c r="A12" s="466">
        <f t="shared" si="0"/>
        <v>6</v>
      </c>
      <c r="B12" s="447" t="s">
        <v>769</v>
      </c>
      <c r="C12" s="448" t="s">
        <v>770</v>
      </c>
      <c r="D12" s="617">
        <v>320</v>
      </c>
      <c r="E12" s="617">
        <v>320</v>
      </c>
      <c r="F12" s="617">
        <v>0</v>
      </c>
      <c r="G12" s="617">
        <v>0</v>
      </c>
      <c r="H12" s="617">
        <f t="shared" si="3"/>
        <v>320</v>
      </c>
      <c r="I12" s="617">
        <f t="shared" si="4"/>
        <v>320</v>
      </c>
      <c r="J12" s="617"/>
      <c r="K12" s="617">
        <v>21.95</v>
      </c>
      <c r="L12" s="617"/>
      <c r="M12" s="618">
        <f t="shared" si="5"/>
        <v>0</v>
      </c>
      <c r="N12" s="619"/>
      <c r="O12" s="620"/>
      <c r="P12" s="618">
        <f t="shared" si="6"/>
        <v>320</v>
      </c>
    </row>
    <row r="13" spans="1:16" ht="12.75" customHeight="1" x14ac:dyDescent="0.25">
      <c r="A13" s="466">
        <f>A12+1</f>
        <v>7</v>
      </c>
      <c r="B13" s="447" t="s">
        <v>771</v>
      </c>
      <c r="C13" s="448" t="s">
        <v>772</v>
      </c>
      <c r="D13" s="617"/>
      <c r="E13" s="617"/>
      <c r="F13" s="617"/>
      <c r="G13" s="617"/>
      <c r="H13" s="617">
        <f t="shared" si="3"/>
        <v>0</v>
      </c>
      <c r="I13" s="617">
        <f t="shared" si="4"/>
        <v>0</v>
      </c>
      <c r="J13" s="617"/>
      <c r="K13" s="617"/>
      <c r="L13" s="617"/>
      <c r="M13" s="618">
        <f t="shared" si="5"/>
        <v>0</v>
      </c>
      <c r="N13" s="619"/>
      <c r="O13" s="620"/>
      <c r="P13" s="618">
        <f t="shared" si="6"/>
        <v>0</v>
      </c>
    </row>
    <row r="14" spans="1:16" ht="12.75" customHeight="1" x14ac:dyDescent="0.25">
      <c r="A14" s="466">
        <f t="shared" si="0"/>
        <v>8</v>
      </c>
      <c r="B14" s="447" t="s">
        <v>773</v>
      </c>
      <c r="C14" s="449" t="s">
        <v>774</v>
      </c>
      <c r="D14" s="617">
        <v>909</v>
      </c>
      <c r="E14" s="617">
        <v>909</v>
      </c>
      <c r="F14" s="617">
        <v>0</v>
      </c>
      <c r="G14" s="617">
        <v>0</v>
      </c>
      <c r="H14" s="617">
        <f t="shared" si="3"/>
        <v>909</v>
      </c>
      <c r="I14" s="617">
        <f t="shared" si="4"/>
        <v>909</v>
      </c>
      <c r="J14" s="617"/>
      <c r="K14" s="617">
        <v>223.74</v>
      </c>
      <c r="L14" s="617"/>
      <c r="M14" s="618">
        <f t="shared" si="5"/>
        <v>0</v>
      </c>
      <c r="N14" s="619"/>
      <c r="O14" s="620">
        <v>0</v>
      </c>
      <c r="P14" s="618">
        <f t="shared" si="6"/>
        <v>909</v>
      </c>
    </row>
    <row r="15" spans="1:16" ht="12.75" customHeight="1" x14ac:dyDescent="0.25">
      <c r="A15" s="466">
        <f t="shared" si="0"/>
        <v>9</v>
      </c>
      <c r="B15" s="450" t="s">
        <v>775</v>
      </c>
      <c r="C15" s="451" t="s">
        <v>776</v>
      </c>
      <c r="D15" s="617">
        <v>7691</v>
      </c>
      <c r="E15" s="617">
        <v>7691</v>
      </c>
      <c r="F15" s="617">
        <v>0</v>
      </c>
      <c r="G15" s="617">
        <v>0</v>
      </c>
      <c r="H15" s="617">
        <f t="shared" si="3"/>
        <v>7691</v>
      </c>
      <c r="I15" s="617">
        <f t="shared" si="4"/>
        <v>7691</v>
      </c>
      <c r="J15" s="617"/>
      <c r="K15" s="617">
        <v>1764.8</v>
      </c>
      <c r="L15" s="617"/>
      <c r="M15" s="618">
        <f t="shared" si="5"/>
        <v>0</v>
      </c>
      <c r="N15" s="619"/>
      <c r="O15" s="620"/>
      <c r="P15" s="618">
        <f t="shared" si="6"/>
        <v>7691</v>
      </c>
    </row>
    <row r="16" spans="1:16" ht="12.75" customHeight="1" x14ac:dyDescent="0.25">
      <c r="A16" s="466">
        <f t="shared" si="0"/>
        <v>10</v>
      </c>
      <c r="B16" s="450"/>
      <c r="C16" s="452" t="s">
        <v>787</v>
      </c>
      <c r="D16" s="617"/>
      <c r="E16" s="617"/>
      <c r="F16" s="617"/>
      <c r="G16" s="617"/>
      <c r="H16" s="617">
        <f t="shared" si="3"/>
        <v>0</v>
      </c>
      <c r="I16" s="617">
        <f t="shared" si="4"/>
        <v>0</v>
      </c>
      <c r="J16" s="617"/>
      <c r="K16" s="617"/>
      <c r="L16" s="617"/>
      <c r="M16" s="618">
        <f t="shared" si="5"/>
        <v>0</v>
      </c>
      <c r="N16" s="619"/>
      <c r="O16" s="620"/>
      <c r="P16" s="618">
        <f t="shared" si="6"/>
        <v>0</v>
      </c>
    </row>
    <row r="17" spans="1:19" s="159" customFormat="1" ht="12.75" customHeight="1" x14ac:dyDescent="0.25">
      <c r="A17" s="460">
        <f t="shared" si="0"/>
        <v>11</v>
      </c>
      <c r="B17" s="1129" t="s">
        <v>901</v>
      </c>
      <c r="C17" s="1120"/>
      <c r="D17" s="613">
        <f>SUM(D18:D24)</f>
        <v>7624</v>
      </c>
      <c r="E17" s="613">
        <f t="shared" ref="E17:P17" si="7">SUM(E18:E24)</f>
        <v>6452.53</v>
      </c>
      <c r="F17" s="613">
        <f t="shared" si="7"/>
        <v>540</v>
      </c>
      <c r="G17" s="613">
        <f t="shared" si="7"/>
        <v>540</v>
      </c>
      <c r="H17" s="613">
        <f t="shared" si="7"/>
        <v>8164</v>
      </c>
      <c r="I17" s="613">
        <f t="shared" si="7"/>
        <v>6992.53</v>
      </c>
      <c r="J17" s="613">
        <f t="shared" si="7"/>
        <v>0</v>
      </c>
      <c r="K17" s="613">
        <f t="shared" si="7"/>
        <v>0</v>
      </c>
      <c r="L17" s="613">
        <f t="shared" si="7"/>
        <v>51.167999999999999</v>
      </c>
      <c r="M17" s="983">
        <f t="shared" si="5"/>
        <v>1171.4700000000003</v>
      </c>
      <c r="N17" s="615"/>
      <c r="O17" s="616">
        <f t="shared" si="7"/>
        <v>0</v>
      </c>
      <c r="P17" s="614">
        <f t="shared" si="7"/>
        <v>6992.53</v>
      </c>
      <c r="S17" s="1052"/>
    </row>
    <row r="18" spans="1:19" s="159" customFormat="1" ht="12.75" customHeight="1" x14ac:dyDescent="0.25">
      <c r="A18" s="551">
        <f>A17+1</f>
        <v>12</v>
      </c>
      <c r="B18" s="534" t="s">
        <v>767</v>
      </c>
      <c r="C18" s="535" t="s">
        <v>768</v>
      </c>
      <c r="D18" s="617">
        <v>1723</v>
      </c>
      <c r="E18" s="617">
        <v>1723</v>
      </c>
      <c r="F18" s="617">
        <v>0</v>
      </c>
      <c r="G18" s="617">
        <v>0</v>
      </c>
      <c r="H18" s="617">
        <f t="shared" si="3"/>
        <v>1723</v>
      </c>
      <c r="I18" s="617">
        <f t="shared" si="4"/>
        <v>1723</v>
      </c>
      <c r="J18" s="617"/>
      <c r="K18" s="617"/>
      <c r="L18" s="617">
        <v>51.167999999999999</v>
      </c>
      <c r="M18" s="618">
        <f t="shared" si="5"/>
        <v>0</v>
      </c>
      <c r="N18" s="619"/>
      <c r="O18" s="620"/>
      <c r="P18" s="618">
        <f t="shared" si="6"/>
        <v>1723</v>
      </c>
    </row>
    <row r="19" spans="1:19" ht="12.75" customHeight="1" x14ac:dyDescent="0.25">
      <c r="A19" s="466">
        <f>A18+1</f>
        <v>13</v>
      </c>
      <c r="B19" s="447" t="s">
        <v>769</v>
      </c>
      <c r="C19" s="448" t="s">
        <v>770</v>
      </c>
      <c r="D19" s="617"/>
      <c r="E19" s="617"/>
      <c r="F19" s="617"/>
      <c r="G19" s="617"/>
      <c r="H19" s="617">
        <f t="shared" si="3"/>
        <v>0</v>
      </c>
      <c r="I19" s="617">
        <f t="shared" si="4"/>
        <v>0</v>
      </c>
      <c r="J19" s="617"/>
      <c r="K19" s="617"/>
      <c r="L19" s="617"/>
      <c r="M19" s="618">
        <f t="shared" si="5"/>
        <v>0</v>
      </c>
      <c r="N19" s="619"/>
      <c r="O19" s="620"/>
      <c r="P19" s="618">
        <f t="shared" si="6"/>
        <v>0</v>
      </c>
    </row>
    <row r="20" spans="1:19" ht="12.75" customHeight="1" x14ac:dyDescent="0.25">
      <c r="A20" s="466">
        <f t="shared" si="0"/>
        <v>14</v>
      </c>
      <c r="B20" s="447" t="s">
        <v>777</v>
      </c>
      <c r="C20" s="448" t="s">
        <v>778</v>
      </c>
      <c r="D20" s="617">
        <v>110</v>
      </c>
      <c r="E20" s="617">
        <v>108.53</v>
      </c>
      <c r="F20" s="617">
        <v>0</v>
      </c>
      <c r="G20" s="617">
        <v>0</v>
      </c>
      <c r="H20" s="617">
        <f t="shared" si="3"/>
        <v>110</v>
      </c>
      <c r="I20" s="617">
        <f t="shared" si="4"/>
        <v>108.53</v>
      </c>
      <c r="J20" s="617"/>
      <c r="K20" s="617"/>
      <c r="L20" s="617"/>
      <c r="M20" s="618">
        <f t="shared" si="5"/>
        <v>1.4699999999999989</v>
      </c>
      <c r="N20" s="619"/>
      <c r="O20" s="620"/>
      <c r="P20" s="618">
        <f t="shared" si="6"/>
        <v>108.53</v>
      </c>
    </row>
    <row r="21" spans="1:19" ht="12.75" customHeight="1" x14ac:dyDescent="0.25">
      <c r="A21" s="466">
        <f t="shared" si="0"/>
        <v>15</v>
      </c>
      <c r="B21" s="447" t="s">
        <v>779</v>
      </c>
      <c r="C21" s="448" t="s">
        <v>780</v>
      </c>
      <c r="D21" s="617">
        <v>4895</v>
      </c>
      <c r="E21" s="984">
        <v>3725</v>
      </c>
      <c r="F21" s="617">
        <v>540</v>
      </c>
      <c r="G21" s="617">
        <v>540</v>
      </c>
      <c r="H21" s="617">
        <f t="shared" si="3"/>
        <v>5435</v>
      </c>
      <c r="I21" s="617">
        <f t="shared" si="4"/>
        <v>4265</v>
      </c>
      <c r="J21" s="617"/>
      <c r="K21" s="617"/>
      <c r="L21" s="617"/>
      <c r="M21" s="618">
        <f t="shared" si="5"/>
        <v>1170</v>
      </c>
      <c r="N21" s="619"/>
      <c r="O21" s="620"/>
      <c r="P21" s="618">
        <f t="shared" si="6"/>
        <v>4265</v>
      </c>
    </row>
    <row r="22" spans="1:19" ht="12.75" customHeight="1" x14ac:dyDescent="0.25">
      <c r="A22" s="466">
        <f t="shared" si="0"/>
        <v>16</v>
      </c>
      <c r="B22" s="447" t="s">
        <v>781</v>
      </c>
      <c r="C22" s="448" t="s">
        <v>782</v>
      </c>
      <c r="D22" s="617">
        <v>896</v>
      </c>
      <c r="E22" s="617">
        <v>896</v>
      </c>
      <c r="F22" s="617">
        <v>0</v>
      </c>
      <c r="G22" s="617">
        <v>0</v>
      </c>
      <c r="H22" s="617">
        <f t="shared" si="3"/>
        <v>896</v>
      </c>
      <c r="I22" s="617">
        <f t="shared" si="4"/>
        <v>896</v>
      </c>
      <c r="J22" s="617"/>
      <c r="K22" s="617"/>
      <c r="L22" s="617"/>
      <c r="M22" s="618">
        <f t="shared" si="5"/>
        <v>0</v>
      </c>
      <c r="N22" s="619"/>
      <c r="O22" s="620"/>
      <c r="P22" s="618">
        <f t="shared" si="6"/>
        <v>896</v>
      </c>
    </row>
    <row r="23" spans="1:19" ht="12.75" customHeight="1" x14ac:dyDescent="0.25">
      <c r="A23" s="466">
        <f t="shared" si="0"/>
        <v>17</v>
      </c>
      <c r="B23" s="450" t="s">
        <v>771</v>
      </c>
      <c r="C23" s="451" t="s">
        <v>772</v>
      </c>
      <c r="D23" s="617"/>
      <c r="E23" s="617"/>
      <c r="F23" s="617"/>
      <c r="G23" s="617"/>
      <c r="H23" s="617">
        <f t="shared" si="3"/>
        <v>0</v>
      </c>
      <c r="I23" s="617">
        <f t="shared" si="4"/>
        <v>0</v>
      </c>
      <c r="J23" s="617"/>
      <c r="K23" s="617"/>
      <c r="L23" s="617"/>
      <c r="M23" s="618">
        <f t="shared" si="5"/>
        <v>0</v>
      </c>
      <c r="N23" s="619"/>
      <c r="O23" s="620"/>
      <c r="P23" s="618">
        <f t="shared" si="6"/>
        <v>0</v>
      </c>
    </row>
    <row r="24" spans="1:19" ht="12.75" customHeight="1" x14ac:dyDescent="0.25">
      <c r="A24" s="466">
        <f>A23+1</f>
        <v>18</v>
      </c>
      <c r="B24" s="450"/>
      <c r="C24" s="452" t="s">
        <v>787</v>
      </c>
      <c r="D24" s="617"/>
      <c r="E24" s="617"/>
      <c r="F24" s="617"/>
      <c r="G24" s="617"/>
      <c r="H24" s="617">
        <f t="shared" si="3"/>
        <v>0</v>
      </c>
      <c r="I24" s="617">
        <f t="shared" si="4"/>
        <v>0</v>
      </c>
      <c r="J24" s="617"/>
      <c r="K24" s="617"/>
      <c r="L24" s="617"/>
      <c r="M24" s="618">
        <f t="shared" si="5"/>
        <v>0</v>
      </c>
      <c r="N24" s="619"/>
      <c r="O24" s="620"/>
      <c r="P24" s="618">
        <f t="shared" si="6"/>
        <v>0</v>
      </c>
    </row>
    <row r="25" spans="1:19" s="161" customFormat="1" ht="12.75" customHeight="1" x14ac:dyDescent="0.25">
      <c r="A25" s="464">
        <f t="shared" si="0"/>
        <v>19</v>
      </c>
      <c r="B25" s="1126" t="s">
        <v>796</v>
      </c>
      <c r="C25" s="1127"/>
      <c r="D25" s="621">
        <f>+D26</f>
        <v>0</v>
      </c>
      <c r="E25" s="621">
        <f t="shared" ref="E25:P26" si="8">+E26</f>
        <v>0</v>
      </c>
      <c r="F25" s="621">
        <f t="shared" si="8"/>
        <v>0</v>
      </c>
      <c r="G25" s="621">
        <f t="shared" si="8"/>
        <v>0</v>
      </c>
      <c r="H25" s="621">
        <f t="shared" si="8"/>
        <v>0</v>
      </c>
      <c r="I25" s="621">
        <f t="shared" si="8"/>
        <v>0</v>
      </c>
      <c r="J25" s="621">
        <f t="shared" si="8"/>
        <v>0</v>
      </c>
      <c r="K25" s="621">
        <f t="shared" si="8"/>
        <v>0</v>
      </c>
      <c r="L25" s="621">
        <f t="shared" si="8"/>
        <v>0</v>
      </c>
      <c r="M25" s="622">
        <f t="shared" si="8"/>
        <v>0</v>
      </c>
      <c r="N25" s="611"/>
      <c r="O25" s="623">
        <f t="shared" si="8"/>
        <v>0</v>
      </c>
      <c r="P25" s="622">
        <f t="shared" si="8"/>
        <v>0</v>
      </c>
    </row>
    <row r="26" spans="1:19" s="163" customFormat="1" ht="12.75" customHeight="1" x14ac:dyDescent="0.25">
      <c r="A26" s="460">
        <f t="shared" si="0"/>
        <v>20</v>
      </c>
      <c r="B26" s="1119" t="s">
        <v>902</v>
      </c>
      <c r="C26" s="1120"/>
      <c r="D26" s="613">
        <f>+D27</f>
        <v>0</v>
      </c>
      <c r="E26" s="613">
        <f t="shared" si="8"/>
        <v>0</v>
      </c>
      <c r="F26" s="613">
        <f t="shared" si="8"/>
        <v>0</v>
      </c>
      <c r="G26" s="613">
        <f t="shared" si="8"/>
        <v>0</v>
      </c>
      <c r="H26" s="613">
        <f t="shared" si="8"/>
        <v>0</v>
      </c>
      <c r="I26" s="613">
        <f t="shared" si="8"/>
        <v>0</v>
      </c>
      <c r="J26" s="613">
        <f t="shared" si="8"/>
        <v>0</v>
      </c>
      <c r="K26" s="613">
        <f t="shared" si="8"/>
        <v>0</v>
      </c>
      <c r="L26" s="613">
        <f t="shared" si="8"/>
        <v>0</v>
      </c>
      <c r="M26" s="614">
        <f t="shared" si="8"/>
        <v>0</v>
      </c>
      <c r="N26" s="615"/>
      <c r="O26" s="616">
        <f t="shared" si="8"/>
        <v>0</v>
      </c>
      <c r="P26" s="614">
        <f t="shared" si="8"/>
        <v>0</v>
      </c>
    </row>
    <row r="27" spans="1:19" ht="12.75" customHeight="1" x14ac:dyDescent="0.25">
      <c r="A27" s="466">
        <f t="shared" si="0"/>
        <v>21</v>
      </c>
      <c r="B27" s="447"/>
      <c r="C27" s="452" t="s">
        <v>787</v>
      </c>
      <c r="D27" s="617"/>
      <c r="E27" s="617"/>
      <c r="F27" s="617"/>
      <c r="G27" s="617"/>
      <c r="H27" s="617">
        <f t="shared" si="3"/>
        <v>0</v>
      </c>
      <c r="I27" s="617">
        <f t="shared" si="4"/>
        <v>0</v>
      </c>
      <c r="J27" s="617"/>
      <c r="K27" s="617"/>
      <c r="L27" s="617"/>
      <c r="M27" s="618">
        <f t="shared" si="5"/>
        <v>0</v>
      </c>
      <c r="N27" s="619"/>
      <c r="O27" s="620"/>
      <c r="P27" s="618">
        <f t="shared" si="6"/>
        <v>0</v>
      </c>
    </row>
    <row r="28" spans="1:19" ht="12.75" customHeight="1" x14ac:dyDescent="0.25">
      <c r="A28" s="464">
        <f t="shared" si="0"/>
        <v>22</v>
      </c>
      <c r="B28" s="1126" t="s">
        <v>794</v>
      </c>
      <c r="C28" s="1127"/>
      <c r="D28" s="621">
        <f>+D29</f>
        <v>31.6</v>
      </c>
      <c r="E28" s="621">
        <f t="shared" ref="E28:P29" si="9">+E29</f>
        <v>31.6</v>
      </c>
      <c r="F28" s="621">
        <f t="shared" si="9"/>
        <v>0</v>
      </c>
      <c r="G28" s="621">
        <f t="shared" si="9"/>
        <v>0</v>
      </c>
      <c r="H28" s="621">
        <f t="shared" si="9"/>
        <v>31.6</v>
      </c>
      <c r="I28" s="621">
        <f t="shared" si="9"/>
        <v>31.6</v>
      </c>
      <c r="J28" s="621">
        <f t="shared" si="9"/>
        <v>0</v>
      </c>
      <c r="K28" s="621">
        <f t="shared" si="9"/>
        <v>0</v>
      </c>
      <c r="L28" s="621">
        <f t="shared" si="9"/>
        <v>0</v>
      </c>
      <c r="M28" s="622">
        <f t="shared" si="9"/>
        <v>0</v>
      </c>
      <c r="N28" s="611"/>
      <c r="O28" s="623">
        <f t="shared" si="9"/>
        <v>0</v>
      </c>
      <c r="P28" s="622">
        <f t="shared" si="9"/>
        <v>31.6</v>
      </c>
    </row>
    <row r="29" spans="1:19" ht="12.75" customHeight="1" x14ac:dyDescent="0.25">
      <c r="A29" s="460">
        <f t="shared" si="0"/>
        <v>23</v>
      </c>
      <c r="B29" s="1119" t="s">
        <v>1232</v>
      </c>
      <c r="C29" s="1120"/>
      <c r="D29" s="613">
        <f>+D30</f>
        <v>31.6</v>
      </c>
      <c r="E29" s="613">
        <f t="shared" si="9"/>
        <v>31.6</v>
      </c>
      <c r="F29" s="613">
        <f t="shared" si="9"/>
        <v>0</v>
      </c>
      <c r="G29" s="613">
        <f t="shared" si="9"/>
        <v>0</v>
      </c>
      <c r="H29" s="613">
        <f t="shared" si="9"/>
        <v>31.6</v>
      </c>
      <c r="I29" s="613">
        <f t="shared" si="9"/>
        <v>31.6</v>
      </c>
      <c r="J29" s="613">
        <f t="shared" si="9"/>
        <v>0</v>
      </c>
      <c r="K29" s="613">
        <f t="shared" si="9"/>
        <v>0</v>
      </c>
      <c r="L29" s="613">
        <f t="shared" si="9"/>
        <v>0</v>
      </c>
      <c r="M29" s="614">
        <f t="shared" si="9"/>
        <v>0</v>
      </c>
      <c r="N29" s="615"/>
      <c r="O29" s="616">
        <f t="shared" si="9"/>
        <v>0</v>
      </c>
      <c r="P29" s="614">
        <f t="shared" si="9"/>
        <v>31.6</v>
      </c>
    </row>
    <row r="30" spans="1:19" ht="12.75" customHeight="1" x14ac:dyDescent="0.25">
      <c r="A30" s="466">
        <f t="shared" si="0"/>
        <v>24</v>
      </c>
      <c r="B30" s="469"/>
      <c r="C30" s="916" t="s">
        <v>1233</v>
      </c>
      <c r="D30" s="617">
        <v>31.6</v>
      </c>
      <c r="E30" s="617">
        <v>31.6</v>
      </c>
      <c r="F30" s="617">
        <v>0</v>
      </c>
      <c r="G30" s="617">
        <v>0</v>
      </c>
      <c r="H30" s="617">
        <f t="shared" si="3"/>
        <v>31.6</v>
      </c>
      <c r="I30" s="617">
        <f t="shared" si="4"/>
        <v>31.6</v>
      </c>
      <c r="J30" s="617"/>
      <c r="K30" s="617"/>
      <c r="L30" s="617"/>
      <c r="M30" s="618">
        <f t="shared" si="5"/>
        <v>0</v>
      </c>
      <c r="N30" s="624"/>
      <c r="O30" s="620"/>
      <c r="P30" s="618">
        <f t="shared" si="6"/>
        <v>31.6</v>
      </c>
    </row>
    <row r="31" spans="1:19" ht="12.75" customHeight="1" x14ac:dyDescent="0.25">
      <c r="A31" s="464">
        <f t="shared" si="0"/>
        <v>25</v>
      </c>
      <c r="B31" s="1126" t="s">
        <v>797</v>
      </c>
      <c r="C31" s="1127"/>
      <c r="D31" s="621">
        <f>+D32</f>
        <v>1222.617</v>
      </c>
      <c r="E31" s="621">
        <f t="shared" ref="E31:O32" si="10">+E32</f>
        <v>1223</v>
      </c>
      <c r="F31" s="621">
        <f t="shared" si="10"/>
        <v>0</v>
      </c>
      <c r="G31" s="621">
        <f t="shared" si="10"/>
        <v>0</v>
      </c>
      <c r="H31" s="621">
        <f t="shared" si="10"/>
        <v>1222.617</v>
      </c>
      <c r="I31" s="621">
        <f t="shared" si="10"/>
        <v>1223</v>
      </c>
      <c r="J31" s="621">
        <f t="shared" si="10"/>
        <v>0</v>
      </c>
      <c r="K31" s="621">
        <f t="shared" si="10"/>
        <v>0</v>
      </c>
      <c r="L31" s="621">
        <f t="shared" si="10"/>
        <v>0</v>
      </c>
      <c r="M31" s="622">
        <f t="shared" si="10"/>
        <v>0</v>
      </c>
      <c r="N31" s="611"/>
      <c r="O31" s="623">
        <f t="shared" si="10"/>
        <v>0</v>
      </c>
      <c r="P31" s="622">
        <f t="shared" si="6"/>
        <v>1223</v>
      </c>
    </row>
    <row r="32" spans="1:19" ht="12.75" customHeight="1" x14ac:dyDescent="0.25">
      <c r="A32" s="460">
        <f t="shared" si="0"/>
        <v>26</v>
      </c>
      <c r="B32" s="1119" t="s">
        <v>1229</v>
      </c>
      <c r="C32" s="1120"/>
      <c r="D32" s="613">
        <v>1222.617</v>
      </c>
      <c r="E32" s="613">
        <v>1223</v>
      </c>
      <c r="F32" s="613">
        <f t="shared" si="10"/>
        <v>0</v>
      </c>
      <c r="G32" s="613">
        <f t="shared" si="10"/>
        <v>0</v>
      </c>
      <c r="H32" s="613">
        <f>D32+F32</f>
        <v>1222.617</v>
      </c>
      <c r="I32" s="897">
        <f>E32+G32</f>
        <v>1223</v>
      </c>
      <c r="J32" s="613">
        <f t="shared" si="10"/>
        <v>0</v>
      </c>
      <c r="K32" s="613">
        <f t="shared" si="10"/>
        <v>0</v>
      </c>
      <c r="L32" s="613">
        <f t="shared" si="10"/>
        <v>0</v>
      </c>
      <c r="M32" s="614">
        <f t="shared" si="10"/>
        <v>0</v>
      </c>
      <c r="N32" s="615"/>
      <c r="O32" s="616">
        <f t="shared" si="10"/>
        <v>0</v>
      </c>
      <c r="P32" s="899">
        <f t="shared" si="6"/>
        <v>1223</v>
      </c>
    </row>
    <row r="33" spans="1:16" ht="12.75" customHeight="1" thickBot="1" x14ac:dyDescent="0.3">
      <c r="A33" s="467">
        <f t="shared" si="0"/>
        <v>27</v>
      </c>
      <c r="B33" s="453"/>
      <c r="C33" s="454"/>
      <c r="D33" s="617"/>
      <c r="E33" s="617"/>
      <c r="F33" s="617"/>
      <c r="G33" s="617"/>
      <c r="H33" s="617">
        <f t="shared" si="3"/>
        <v>0</v>
      </c>
      <c r="I33" s="617">
        <f t="shared" si="4"/>
        <v>0</v>
      </c>
      <c r="J33" s="617"/>
      <c r="K33" s="617"/>
      <c r="L33" s="617"/>
      <c r="M33" s="618">
        <f t="shared" si="5"/>
        <v>0</v>
      </c>
      <c r="N33" s="619"/>
      <c r="O33" s="620"/>
      <c r="P33" s="899">
        <f t="shared" si="6"/>
        <v>0</v>
      </c>
    </row>
    <row r="34" spans="1:16" s="459" customFormat="1" ht="13.5" customHeight="1" thickBot="1" x14ac:dyDescent="0.3">
      <c r="A34" s="468">
        <f t="shared" si="0"/>
        <v>28</v>
      </c>
      <c r="B34" s="455" t="s">
        <v>745</v>
      </c>
      <c r="C34" s="456"/>
      <c r="D34" s="625">
        <f>+D7+D25+D28+D31</f>
        <v>112219.217</v>
      </c>
      <c r="E34" s="625">
        <f t="shared" ref="E34:P34" si="11">+E7+E25+E28+E31</f>
        <v>111048.13</v>
      </c>
      <c r="F34" s="625">
        <f t="shared" si="11"/>
        <v>540</v>
      </c>
      <c r="G34" s="625">
        <f t="shared" si="11"/>
        <v>540</v>
      </c>
      <c r="H34" s="625">
        <f t="shared" si="11"/>
        <v>112759.217</v>
      </c>
      <c r="I34" s="625">
        <f t="shared" si="11"/>
        <v>111588.13</v>
      </c>
      <c r="J34" s="625">
        <f t="shared" si="11"/>
        <v>0</v>
      </c>
      <c r="K34" s="625">
        <f t="shared" si="11"/>
        <v>11043.38</v>
      </c>
      <c r="L34" s="625">
        <f t="shared" si="11"/>
        <v>51.167999999999999</v>
      </c>
      <c r="M34" s="626">
        <f t="shared" si="11"/>
        <v>1171.4700000000003</v>
      </c>
      <c r="N34" s="627"/>
      <c r="O34" s="628">
        <f t="shared" si="11"/>
        <v>0</v>
      </c>
      <c r="P34" s="626">
        <f t="shared" si="11"/>
        <v>111588.13</v>
      </c>
    </row>
    <row r="35" spans="1:16" s="487" customFormat="1" ht="13.5" customHeight="1" x14ac:dyDescent="0.25">
      <c r="A35" s="520"/>
      <c r="B35" s="522"/>
      <c r="C35" s="523"/>
      <c r="D35" s="462"/>
      <c r="E35" s="1053"/>
      <c r="F35" s="462"/>
      <c r="G35" s="462"/>
      <c r="H35" s="977"/>
      <c r="I35" s="977"/>
      <c r="J35" s="977"/>
      <c r="K35" s="977"/>
      <c r="L35" s="977"/>
      <c r="M35" s="1053"/>
      <c r="N35" s="979"/>
      <c r="O35" s="977"/>
      <c r="P35" s="462"/>
    </row>
    <row r="36" spans="1:16" ht="22.5" customHeight="1" x14ac:dyDescent="0.25">
      <c r="A36" s="159" t="s">
        <v>640</v>
      </c>
      <c r="H36" s="1028"/>
      <c r="I36" s="1028"/>
      <c r="J36" s="1028"/>
      <c r="K36" s="1028"/>
      <c r="L36" s="1028"/>
      <c r="M36" s="1028"/>
      <c r="N36" s="1028"/>
      <c r="O36" s="1028"/>
    </row>
    <row r="37" spans="1:16" ht="57" customHeight="1" x14ac:dyDescent="0.25">
      <c r="A37" s="1118" t="s">
        <v>834</v>
      </c>
      <c r="B37" s="1118"/>
      <c r="C37" s="1118"/>
      <c r="D37" s="1118"/>
      <c r="E37" s="1118"/>
      <c r="F37" s="1118"/>
      <c r="G37" s="1118"/>
      <c r="H37" s="1118"/>
      <c r="I37" s="1118"/>
      <c r="J37" s="1118"/>
      <c r="K37" s="1118"/>
      <c r="L37" s="1118"/>
      <c r="M37" s="1118"/>
      <c r="N37" s="1118"/>
      <c r="O37" s="1118"/>
      <c r="P37" s="1118"/>
    </row>
    <row r="38" spans="1:16" ht="18" customHeight="1" x14ac:dyDescent="0.25">
      <c r="A38" s="1118" t="s">
        <v>947</v>
      </c>
      <c r="B38" s="1118"/>
      <c r="C38" s="1118"/>
      <c r="D38" s="1118"/>
      <c r="E38" s="1118"/>
      <c r="F38" s="1118"/>
      <c r="G38" s="1118"/>
      <c r="H38" s="1118"/>
      <c r="I38" s="1118"/>
      <c r="J38" s="1118"/>
      <c r="K38" s="1118"/>
      <c r="L38" s="1118"/>
      <c r="M38" s="1118"/>
      <c r="N38" s="1118"/>
      <c r="O38" s="1118"/>
      <c r="P38" s="1118"/>
    </row>
    <row r="39" spans="1:16" ht="33.75" customHeight="1" x14ac:dyDescent="0.25">
      <c r="A39" s="1118" t="s">
        <v>885</v>
      </c>
      <c r="B39" s="1118"/>
      <c r="C39" s="1118"/>
      <c r="D39" s="1118"/>
      <c r="E39" s="1118"/>
      <c r="F39" s="1118"/>
      <c r="G39" s="1118"/>
      <c r="H39" s="1118"/>
      <c r="I39" s="1118"/>
      <c r="J39" s="1118"/>
      <c r="K39" s="1118"/>
      <c r="L39" s="1118"/>
      <c r="M39" s="1118"/>
      <c r="N39" s="1118"/>
      <c r="O39" s="1118"/>
      <c r="P39" s="1118"/>
    </row>
    <row r="40" spans="1:16" ht="33.75" customHeight="1" x14ac:dyDescent="0.25">
      <c r="A40" s="1118" t="s">
        <v>1130</v>
      </c>
      <c r="B40" s="1118"/>
      <c r="C40" s="1118"/>
      <c r="D40" s="1118"/>
      <c r="E40" s="1118"/>
      <c r="F40" s="1118"/>
      <c r="G40" s="1118"/>
      <c r="H40" s="1118"/>
      <c r="I40" s="1118"/>
      <c r="J40" s="1118"/>
      <c r="K40" s="1118"/>
      <c r="L40" s="1118"/>
      <c r="M40" s="1118"/>
      <c r="N40" s="1118"/>
      <c r="O40" s="1118"/>
      <c r="P40" s="1118"/>
    </row>
    <row r="41" spans="1:16" ht="19.5" customHeight="1" x14ac:dyDescent="0.25">
      <c r="A41" s="1118" t="s">
        <v>1132</v>
      </c>
      <c r="B41" s="1118"/>
      <c r="C41" s="1118"/>
      <c r="D41" s="1118"/>
      <c r="E41" s="1118"/>
      <c r="F41" s="1118"/>
      <c r="G41" s="1118"/>
      <c r="H41" s="1118"/>
      <c r="I41" s="1118"/>
      <c r="J41" s="1118"/>
      <c r="K41" s="1118"/>
      <c r="L41" s="1118"/>
      <c r="M41" s="1118"/>
      <c r="N41" s="1118"/>
      <c r="O41" s="1118"/>
      <c r="P41" s="1118"/>
    </row>
    <row r="42" spans="1:16" ht="19.5" customHeight="1" x14ac:dyDescent="0.25">
      <c r="A42" s="668"/>
      <c r="B42" s="668"/>
      <c r="C42" s="668"/>
      <c r="D42" s="668"/>
      <c r="E42" s="668"/>
      <c r="F42" s="668"/>
      <c r="G42" s="668"/>
      <c r="H42" s="668"/>
      <c r="I42" s="668"/>
      <c r="J42" s="668"/>
      <c r="K42" s="668"/>
      <c r="L42" s="668"/>
      <c r="M42" s="668"/>
      <c r="N42" s="668"/>
      <c r="O42" s="668"/>
      <c r="P42" s="668"/>
    </row>
    <row r="43" spans="1:16" x14ac:dyDescent="0.25">
      <c r="A43" s="438"/>
      <c r="C43" s="159"/>
    </row>
    <row r="44" spans="1:16" x14ac:dyDescent="0.25">
      <c r="C44" s="159"/>
    </row>
    <row r="45" spans="1:16" x14ac:dyDescent="0.25">
      <c r="C45" s="159"/>
    </row>
  </sheetData>
  <customSheetViews>
    <customSheetView guid="{2AF6EA2A-E5C5-45EB-B6C4-875AD1E4E056}" scale="89">
      <pageMargins left="0.19685039370078741" right="0.19685039370078741" top="0.59055118110236227" bottom="0.59055118110236227" header="0.31496062992125984" footer="0.31496062992125984"/>
      <printOptions horizontalCentered="1"/>
      <pageSetup paperSize="9" scale="71" orientation="landscape" r:id="rId1"/>
    </customSheetView>
  </customSheetViews>
  <mergeCells count="22">
    <mergeCell ref="A40:P40"/>
    <mergeCell ref="B25:C25"/>
    <mergeCell ref="B4:C6"/>
    <mergeCell ref="B28:C28"/>
    <mergeCell ref="D4:E4"/>
    <mergeCell ref="A37:P37"/>
    <mergeCell ref="A41:P41"/>
    <mergeCell ref="B26:C26"/>
    <mergeCell ref="B29:C29"/>
    <mergeCell ref="B32:C32"/>
    <mergeCell ref="A4:A6"/>
    <mergeCell ref="B8:C8"/>
    <mergeCell ref="B31:C31"/>
    <mergeCell ref="F4:G4"/>
    <mergeCell ref="A39:P39"/>
    <mergeCell ref="H4:I4"/>
    <mergeCell ref="B17:C17"/>
    <mergeCell ref="J4:L4"/>
    <mergeCell ref="P4:P5"/>
    <mergeCell ref="O4:O5"/>
    <mergeCell ref="M4:M5"/>
    <mergeCell ref="A38:P38"/>
  </mergeCells>
  <printOptions horizontalCentered="1"/>
  <pageMargins left="0.19685039370078741" right="0.19685039370078741" top="0.59055118110236227" bottom="0.59055118110236227" header="0.31496062992125984" footer="0.31496062992125984"/>
  <pageSetup paperSize="9" scale="71" orientation="landscape" r:id="rId2"/>
  <ignoredErrors>
    <ignoredError sqref="A10 A13 A2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51"/>
  <sheetViews>
    <sheetView zoomScale="89" zoomScaleNormal="89" workbookViewId="0">
      <selection activeCell="A41" sqref="A41"/>
    </sheetView>
  </sheetViews>
  <sheetFormatPr defaultRowHeight="15" x14ac:dyDescent="0.25"/>
  <cols>
    <col min="1" max="1" width="5" style="459" customWidth="1"/>
    <col min="2" max="2" width="45.85546875" style="459" customWidth="1"/>
    <col min="3" max="3" width="12.7109375" style="459" customWidth="1"/>
    <col min="4" max="4" width="11.5703125" style="459" customWidth="1"/>
    <col min="5" max="5" width="11.28515625" style="459" customWidth="1"/>
    <col min="6" max="6" width="11.5703125" style="459" customWidth="1"/>
    <col min="7" max="7" width="10.85546875" style="459" customWidth="1"/>
    <col min="8" max="9" width="10.42578125" style="459" customWidth="1"/>
    <col min="10" max="10" width="12.5703125" style="459" customWidth="1"/>
    <col min="11" max="11" width="10.5703125" style="459" customWidth="1"/>
    <col min="12" max="12" width="11.42578125" style="459" customWidth="1"/>
    <col min="13" max="13" width="1.7109375" style="462" customWidth="1"/>
    <col min="14" max="14" width="11" style="459" customWidth="1"/>
    <col min="15" max="15" width="10.85546875" style="459" customWidth="1"/>
    <col min="16" max="242" width="9.140625" style="459"/>
    <col min="243" max="243" width="59.7109375" style="459" customWidth="1"/>
    <col min="244" max="250" width="10.5703125" style="459" customWidth="1"/>
    <col min="251" max="16384" width="9.140625" style="459"/>
  </cols>
  <sheetData>
    <row r="1" spans="1:15" ht="15.75" x14ac:dyDescent="0.25">
      <c r="A1" s="160" t="s">
        <v>1151</v>
      </c>
      <c r="D1" s="872" t="s">
        <v>1228</v>
      </c>
    </row>
    <row r="2" spans="1:15" ht="15.75" x14ac:dyDescent="0.25">
      <c r="A2" s="160"/>
      <c r="B2" s="159" t="s">
        <v>944</v>
      </c>
    </row>
    <row r="3" spans="1:15" ht="13.5" customHeight="1" thickBot="1" x14ac:dyDescent="0.3">
      <c r="B3" s="457"/>
      <c r="O3" s="463" t="s">
        <v>500</v>
      </c>
    </row>
    <row r="4" spans="1:15" s="159" customFormat="1" ht="38.25" customHeight="1" x14ac:dyDescent="0.25">
      <c r="A4" s="1158" t="s">
        <v>479</v>
      </c>
      <c r="B4" s="1161" t="s">
        <v>798</v>
      </c>
      <c r="C4" s="1164" t="s">
        <v>728</v>
      </c>
      <c r="D4" s="1150"/>
      <c r="E4" s="1150" t="s">
        <v>729</v>
      </c>
      <c r="F4" s="1150"/>
      <c r="G4" s="1153" t="s">
        <v>730</v>
      </c>
      <c r="H4" s="1154"/>
      <c r="I4" s="1148" t="s">
        <v>836</v>
      </c>
      <c r="J4" s="1148" t="s">
        <v>1134</v>
      </c>
      <c r="K4" s="1151" t="s">
        <v>934</v>
      </c>
      <c r="L4" s="1165" t="s">
        <v>788</v>
      </c>
      <c r="M4" s="390"/>
      <c r="N4" s="1146" t="s">
        <v>946</v>
      </c>
      <c r="O4" s="1155" t="s">
        <v>731</v>
      </c>
    </row>
    <row r="5" spans="1:15" s="159" customFormat="1" ht="13.5" customHeight="1" x14ac:dyDescent="0.25">
      <c r="A5" s="1159"/>
      <c r="B5" s="1162"/>
      <c r="C5" s="391" t="s">
        <v>799</v>
      </c>
      <c r="D5" s="392" t="s">
        <v>800</v>
      </c>
      <c r="E5" s="391" t="s">
        <v>642</v>
      </c>
      <c r="F5" s="392" t="s">
        <v>647</v>
      </c>
      <c r="G5" s="392" t="s">
        <v>642</v>
      </c>
      <c r="H5" s="495" t="s">
        <v>647</v>
      </c>
      <c r="I5" s="1149"/>
      <c r="J5" s="1149"/>
      <c r="K5" s="1152"/>
      <c r="L5" s="1166"/>
      <c r="M5" s="390"/>
      <c r="N5" s="1147"/>
      <c r="O5" s="1156"/>
    </row>
    <row r="6" spans="1:15" s="159" customFormat="1" ht="15" customHeight="1" thickBot="1" x14ac:dyDescent="0.3">
      <c r="A6" s="1160"/>
      <c r="B6" s="1163"/>
      <c r="C6" s="393" t="s">
        <v>561</v>
      </c>
      <c r="D6" s="394" t="s">
        <v>562</v>
      </c>
      <c r="E6" s="394" t="s">
        <v>563</v>
      </c>
      <c r="F6" s="394" t="s">
        <v>564</v>
      </c>
      <c r="G6" s="394" t="s">
        <v>644</v>
      </c>
      <c r="H6" s="496" t="s">
        <v>645</v>
      </c>
      <c r="I6" s="519" t="s">
        <v>795</v>
      </c>
      <c r="J6" s="519" t="s">
        <v>806</v>
      </c>
      <c r="K6" s="494" t="s">
        <v>567</v>
      </c>
      <c r="L6" s="395" t="s">
        <v>733</v>
      </c>
      <c r="M6" s="390"/>
      <c r="N6" s="518" t="s">
        <v>569</v>
      </c>
      <c r="O6" s="395" t="s">
        <v>802</v>
      </c>
    </row>
    <row r="7" spans="1:15" s="161" customFormat="1" ht="15" customHeight="1" x14ac:dyDescent="0.25">
      <c r="A7" s="464">
        <v>1</v>
      </c>
      <c r="B7" s="500" t="s">
        <v>646</v>
      </c>
      <c r="C7" s="609">
        <f>+C8+C13</f>
        <v>0</v>
      </c>
      <c r="D7" s="609">
        <f t="shared" ref="D7:O7" si="0">+D8+D13</f>
        <v>0</v>
      </c>
      <c r="E7" s="609">
        <f t="shared" si="0"/>
        <v>0</v>
      </c>
      <c r="F7" s="609">
        <f t="shared" si="0"/>
        <v>0</v>
      </c>
      <c r="G7" s="609">
        <f t="shared" si="0"/>
        <v>0</v>
      </c>
      <c r="H7" s="629">
        <f t="shared" si="0"/>
        <v>0</v>
      </c>
      <c r="I7" s="630">
        <f t="shared" si="0"/>
        <v>0</v>
      </c>
      <c r="J7" s="630">
        <f t="shared" si="0"/>
        <v>0</v>
      </c>
      <c r="K7" s="658">
        <f t="shared" si="0"/>
        <v>0</v>
      </c>
      <c r="L7" s="610">
        <f t="shared" si="0"/>
        <v>0</v>
      </c>
      <c r="M7" s="631"/>
      <c r="N7" s="612">
        <f t="shared" si="0"/>
        <v>0</v>
      </c>
      <c r="O7" s="609">
        <f t="shared" si="0"/>
        <v>0</v>
      </c>
    </row>
    <row r="8" spans="1:15" s="161" customFormat="1" ht="13.5" customHeight="1" x14ac:dyDescent="0.25">
      <c r="A8" s="527">
        <f>A7+1</f>
        <v>2</v>
      </c>
      <c r="B8" s="497" t="s">
        <v>903</v>
      </c>
      <c r="C8" s="613">
        <f>SUM(C9:C12)</f>
        <v>0</v>
      </c>
      <c r="D8" s="613">
        <f t="shared" ref="D8:O8" si="1">SUM(D9:D12)</f>
        <v>0</v>
      </c>
      <c r="E8" s="613">
        <f t="shared" si="1"/>
        <v>0</v>
      </c>
      <c r="F8" s="613">
        <f t="shared" si="1"/>
        <v>0</v>
      </c>
      <c r="G8" s="613">
        <f t="shared" si="1"/>
        <v>0</v>
      </c>
      <c r="H8" s="632">
        <f t="shared" si="1"/>
        <v>0</v>
      </c>
      <c r="I8" s="633">
        <f t="shared" si="1"/>
        <v>0</v>
      </c>
      <c r="J8" s="636">
        <f t="shared" si="1"/>
        <v>0</v>
      </c>
      <c r="K8" s="659">
        <f t="shared" si="1"/>
        <v>0</v>
      </c>
      <c r="L8" s="614">
        <f t="shared" si="1"/>
        <v>0</v>
      </c>
      <c r="M8" s="631"/>
      <c r="N8" s="616">
        <f t="shared" si="1"/>
        <v>0</v>
      </c>
      <c r="O8" s="614">
        <f t="shared" si="1"/>
        <v>0</v>
      </c>
    </row>
    <row r="9" spans="1:15" s="159" customFormat="1" ht="12.75" customHeight="1" x14ac:dyDescent="0.25">
      <c r="A9" s="466">
        <f>A8+1</f>
        <v>3</v>
      </c>
      <c r="B9" s="498" t="s">
        <v>936</v>
      </c>
      <c r="C9" s="617"/>
      <c r="D9" s="617"/>
      <c r="E9" s="617"/>
      <c r="F9" s="617"/>
      <c r="G9" s="617">
        <f t="shared" ref="G9:H12" si="2">+C9+E9</f>
        <v>0</v>
      </c>
      <c r="H9" s="634">
        <f t="shared" si="2"/>
        <v>0</v>
      </c>
      <c r="I9" s="635"/>
      <c r="J9" s="663"/>
      <c r="K9" s="660"/>
      <c r="L9" s="618">
        <f>+G9-H9</f>
        <v>0</v>
      </c>
      <c r="M9" s="631"/>
      <c r="N9" s="620"/>
      <c r="O9" s="618">
        <f>H9+N9</f>
        <v>0</v>
      </c>
    </row>
    <row r="10" spans="1:15" s="159" customFormat="1" ht="12.75" customHeight="1" x14ac:dyDescent="0.25">
      <c r="A10" s="466">
        <f t="shared" ref="A10:A37" si="3">+A9+1</f>
        <v>4</v>
      </c>
      <c r="B10" s="498" t="s">
        <v>912</v>
      </c>
      <c r="C10" s="617"/>
      <c r="D10" s="617"/>
      <c r="E10" s="617"/>
      <c r="F10" s="617"/>
      <c r="G10" s="617">
        <f t="shared" si="2"/>
        <v>0</v>
      </c>
      <c r="H10" s="634">
        <f t="shared" si="2"/>
        <v>0</v>
      </c>
      <c r="I10" s="635"/>
      <c r="J10" s="663"/>
      <c r="K10" s="660"/>
      <c r="L10" s="618">
        <f>+G10-H10</f>
        <v>0</v>
      </c>
      <c r="M10" s="631"/>
      <c r="N10" s="620"/>
      <c r="O10" s="618">
        <f>H10+N10</f>
        <v>0</v>
      </c>
    </row>
    <row r="11" spans="1:15" s="159" customFormat="1" ht="12.75" customHeight="1" x14ac:dyDescent="0.25">
      <c r="A11" s="466">
        <f t="shared" si="3"/>
        <v>5</v>
      </c>
      <c r="B11" s="498" t="s">
        <v>904</v>
      </c>
      <c r="C11" s="617"/>
      <c r="D11" s="617"/>
      <c r="E11" s="617"/>
      <c r="F11" s="617"/>
      <c r="G11" s="617">
        <f t="shared" si="2"/>
        <v>0</v>
      </c>
      <c r="H11" s="634">
        <f t="shared" si="2"/>
        <v>0</v>
      </c>
      <c r="I11" s="635"/>
      <c r="J11" s="663"/>
      <c r="K11" s="660"/>
      <c r="L11" s="618">
        <f>+G11-H11</f>
        <v>0</v>
      </c>
      <c r="M11" s="631"/>
      <c r="N11" s="620"/>
      <c r="O11" s="618">
        <f>H11+N11</f>
        <v>0</v>
      </c>
    </row>
    <row r="12" spans="1:15" s="159" customFormat="1" ht="12.75" customHeight="1" x14ac:dyDescent="0.25">
      <c r="A12" s="466">
        <f t="shared" si="3"/>
        <v>6</v>
      </c>
      <c r="B12" s="499" t="s">
        <v>803</v>
      </c>
      <c r="C12" s="617"/>
      <c r="D12" s="617"/>
      <c r="E12" s="617"/>
      <c r="F12" s="617"/>
      <c r="G12" s="617">
        <f t="shared" si="2"/>
        <v>0</v>
      </c>
      <c r="H12" s="634">
        <f t="shared" si="2"/>
        <v>0</v>
      </c>
      <c r="I12" s="635"/>
      <c r="J12" s="663"/>
      <c r="K12" s="660"/>
      <c r="L12" s="618">
        <f>+G12-H12</f>
        <v>0</v>
      </c>
      <c r="M12" s="631"/>
      <c r="N12" s="620"/>
      <c r="O12" s="618">
        <f>H12+N12</f>
        <v>0</v>
      </c>
    </row>
    <row r="13" spans="1:15" s="161" customFormat="1" ht="13.5" customHeight="1" x14ac:dyDescent="0.25">
      <c r="A13" s="527">
        <f t="shared" si="3"/>
        <v>7</v>
      </c>
      <c r="B13" s="497" t="s">
        <v>942</v>
      </c>
      <c r="C13" s="613"/>
      <c r="D13" s="613"/>
      <c r="E13" s="613"/>
      <c r="F13" s="613"/>
      <c r="G13" s="613"/>
      <c r="H13" s="632"/>
      <c r="I13" s="636"/>
      <c r="J13" s="636"/>
      <c r="K13" s="659"/>
      <c r="L13" s="614"/>
      <c r="M13" s="631"/>
      <c r="N13" s="616"/>
      <c r="O13" s="614"/>
    </row>
    <row r="14" spans="1:15" s="161" customFormat="1" ht="13.5" customHeight="1" x14ac:dyDescent="0.25">
      <c r="A14" s="488">
        <f>A13+1</f>
        <v>8</v>
      </c>
      <c r="B14" s="501" t="s">
        <v>935</v>
      </c>
      <c r="C14" s="637"/>
      <c r="D14" s="638"/>
      <c r="E14" s="638"/>
      <c r="F14" s="638"/>
      <c r="G14" s="617">
        <f>+C14+E14</f>
        <v>0</v>
      </c>
      <c r="H14" s="634">
        <f>+D14+F14</f>
        <v>0</v>
      </c>
      <c r="I14" s="635"/>
      <c r="J14" s="645"/>
      <c r="K14" s="637"/>
      <c r="L14" s="618">
        <f>+G14-H14</f>
        <v>0</v>
      </c>
      <c r="M14" s="639"/>
      <c r="N14" s="640"/>
      <c r="O14" s="618">
        <f>H14+N14</f>
        <v>0</v>
      </c>
    </row>
    <row r="15" spans="1:15" s="161" customFormat="1" ht="13.5" customHeight="1" x14ac:dyDescent="0.25">
      <c r="A15" s="466">
        <f t="shared" si="3"/>
        <v>9</v>
      </c>
      <c r="B15" s="499" t="s">
        <v>803</v>
      </c>
      <c r="C15" s="641"/>
      <c r="D15" s="642"/>
      <c r="E15" s="642"/>
      <c r="F15" s="642"/>
      <c r="G15" s="617">
        <f>+C15+E15</f>
        <v>0</v>
      </c>
      <c r="H15" s="634">
        <f>+D15+F15</f>
        <v>0</v>
      </c>
      <c r="I15" s="643"/>
      <c r="J15" s="643"/>
      <c r="K15" s="641"/>
      <c r="L15" s="618">
        <f>+G15-H15</f>
        <v>0</v>
      </c>
      <c r="M15" s="631"/>
      <c r="N15" s="644"/>
      <c r="O15" s="618">
        <f t="shared" ref="O15:O36" si="4">H15+N15</f>
        <v>0</v>
      </c>
    </row>
    <row r="16" spans="1:15" s="161" customFormat="1" ht="12.75" customHeight="1" x14ac:dyDescent="0.25">
      <c r="A16" s="488">
        <f>A15+1</f>
        <v>10</v>
      </c>
      <c r="B16" s="501" t="s">
        <v>905</v>
      </c>
      <c r="C16" s="637"/>
      <c r="D16" s="638"/>
      <c r="E16" s="638"/>
      <c r="F16" s="638"/>
      <c r="G16" s="617">
        <f t="shared" ref="G16:G23" si="5">+C16+E16</f>
        <v>0</v>
      </c>
      <c r="H16" s="634">
        <f t="shared" ref="H16:H23" si="6">+D16+F16</f>
        <v>0</v>
      </c>
      <c r="I16" s="635"/>
      <c r="J16" s="645"/>
      <c r="K16" s="637"/>
      <c r="L16" s="618">
        <f t="shared" ref="L16:L23" si="7">+G16-H16</f>
        <v>0</v>
      </c>
      <c r="M16" s="639"/>
      <c r="N16" s="640"/>
      <c r="O16" s="618">
        <f t="shared" si="4"/>
        <v>0</v>
      </c>
    </row>
    <row r="17" spans="1:15" s="159" customFormat="1" ht="12.75" customHeight="1" x14ac:dyDescent="0.25">
      <c r="A17" s="466">
        <f t="shared" si="3"/>
        <v>11</v>
      </c>
      <c r="B17" s="499" t="s">
        <v>803</v>
      </c>
      <c r="C17" s="641"/>
      <c r="D17" s="642"/>
      <c r="E17" s="642"/>
      <c r="F17" s="642"/>
      <c r="G17" s="617">
        <f t="shared" si="5"/>
        <v>0</v>
      </c>
      <c r="H17" s="634">
        <f t="shared" si="6"/>
        <v>0</v>
      </c>
      <c r="I17" s="643"/>
      <c r="J17" s="643"/>
      <c r="K17" s="641"/>
      <c r="L17" s="618">
        <f t="shared" si="7"/>
        <v>0</v>
      </c>
      <c r="M17" s="631"/>
      <c r="N17" s="644"/>
      <c r="O17" s="618">
        <f t="shared" si="4"/>
        <v>0</v>
      </c>
    </row>
    <row r="18" spans="1:15" s="161" customFormat="1" ht="12.75" customHeight="1" x14ac:dyDescent="0.25">
      <c r="A18" s="488">
        <f t="shared" si="3"/>
        <v>12</v>
      </c>
      <c r="B18" s="501" t="s">
        <v>906</v>
      </c>
      <c r="C18" s="637"/>
      <c r="D18" s="638"/>
      <c r="E18" s="638"/>
      <c r="F18" s="638"/>
      <c r="G18" s="617">
        <f t="shared" si="5"/>
        <v>0</v>
      </c>
      <c r="H18" s="634">
        <f t="shared" si="6"/>
        <v>0</v>
      </c>
      <c r="I18" s="645"/>
      <c r="J18" s="645"/>
      <c r="K18" s="637"/>
      <c r="L18" s="618">
        <f t="shared" si="7"/>
        <v>0</v>
      </c>
      <c r="M18" s="639"/>
      <c r="N18" s="640"/>
      <c r="O18" s="618">
        <f t="shared" si="4"/>
        <v>0</v>
      </c>
    </row>
    <row r="19" spans="1:15" s="159" customFormat="1" ht="12.75" customHeight="1" x14ac:dyDescent="0.25">
      <c r="A19" s="466">
        <f t="shared" si="3"/>
        <v>13</v>
      </c>
      <c r="B19" s="499" t="s">
        <v>803</v>
      </c>
      <c r="C19" s="641"/>
      <c r="D19" s="642"/>
      <c r="E19" s="642"/>
      <c r="F19" s="642"/>
      <c r="G19" s="617">
        <f t="shared" si="5"/>
        <v>0</v>
      </c>
      <c r="H19" s="634">
        <f t="shared" si="6"/>
        <v>0</v>
      </c>
      <c r="I19" s="643"/>
      <c r="J19" s="643"/>
      <c r="K19" s="641"/>
      <c r="L19" s="618">
        <f t="shared" si="7"/>
        <v>0</v>
      </c>
      <c r="M19" s="631"/>
      <c r="N19" s="644"/>
      <c r="O19" s="618">
        <f t="shared" si="4"/>
        <v>0</v>
      </c>
    </row>
    <row r="20" spans="1:15" s="161" customFormat="1" ht="12.75" customHeight="1" x14ac:dyDescent="0.25">
      <c r="A20" s="488">
        <f>A19+1</f>
        <v>14</v>
      </c>
      <c r="B20" s="501" t="s">
        <v>907</v>
      </c>
      <c r="C20" s="637"/>
      <c r="D20" s="638"/>
      <c r="E20" s="638"/>
      <c r="F20" s="638"/>
      <c r="G20" s="617">
        <f t="shared" si="5"/>
        <v>0</v>
      </c>
      <c r="H20" s="634">
        <f t="shared" si="6"/>
        <v>0</v>
      </c>
      <c r="I20" s="645"/>
      <c r="J20" s="645"/>
      <c r="K20" s="637"/>
      <c r="L20" s="618">
        <f t="shared" si="7"/>
        <v>0</v>
      </c>
      <c r="M20" s="639"/>
      <c r="N20" s="640"/>
      <c r="O20" s="618">
        <f t="shared" si="4"/>
        <v>0</v>
      </c>
    </row>
    <row r="21" spans="1:15" s="161" customFormat="1" ht="12.75" customHeight="1" x14ac:dyDescent="0.25">
      <c r="A21" s="488">
        <f t="shared" si="3"/>
        <v>15</v>
      </c>
      <c r="B21" s="502" t="s">
        <v>908</v>
      </c>
      <c r="C21" s="637"/>
      <c r="D21" s="638"/>
      <c r="E21" s="638"/>
      <c r="F21" s="638"/>
      <c r="G21" s="617">
        <f t="shared" si="5"/>
        <v>0</v>
      </c>
      <c r="H21" s="634">
        <f t="shared" si="6"/>
        <v>0</v>
      </c>
      <c r="I21" s="645"/>
      <c r="J21" s="645"/>
      <c r="K21" s="637"/>
      <c r="L21" s="618">
        <f t="shared" si="7"/>
        <v>0</v>
      </c>
      <c r="M21" s="639"/>
      <c r="N21" s="640"/>
      <c r="O21" s="618">
        <f t="shared" si="4"/>
        <v>0</v>
      </c>
    </row>
    <row r="22" spans="1:15" s="159" customFormat="1" ht="12.75" customHeight="1" x14ac:dyDescent="0.25">
      <c r="A22" s="466">
        <f t="shared" si="3"/>
        <v>16</v>
      </c>
      <c r="B22" s="499" t="s">
        <v>803</v>
      </c>
      <c r="C22" s="641"/>
      <c r="D22" s="642"/>
      <c r="E22" s="642"/>
      <c r="F22" s="642"/>
      <c r="G22" s="617">
        <f t="shared" si="5"/>
        <v>0</v>
      </c>
      <c r="H22" s="634">
        <f t="shared" si="6"/>
        <v>0</v>
      </c>
      <c r="I22" s="643"/>
      <c r="J22" s="643"/>
      <c r="K22" s="641"/>
      <c r="L22" s="618">
        <f t="shared" si="7"/>
        <v>0</v>
      </c>
      <c r="M22" s="631"/>
      <c r="N22" s="644"/>
      <c r="O22" s="618">
        <f t="shared" si="4"/>
        <v>0</v>
      </c>
    </row>
    <row r="23" spans="1:15" s="159" customFormat="1" ht="12.75" customHeight="1" x14ac:dyDescent="0.25">
      <c r="A23" s="466">
        <f t="shared" si="3"/>
        <v>17</v>
      </c>
      <c r="B23" s="499"/>
      <c r="C23" s="646"/>
      <c r="D23" s="647"/>
      <c r="E23" s="647"/>
      <c r="F23" s="647"/>
      <c r="G23" s="617">
        <f t="shared" si="5"/>
        <v>0</v>
      </c>
      <c r="H23" s="634">
        <f t="shared" si="6"/>
        <v>0</v>
      </c>
      <c r="I23" s="648"/>
      <c r="J23" s="648"/>
      <c r="K23" s="646"/>
      <c r="L23" s="618">
        <f t="shared" si="7"/>
        <v>0</v>
      </c>
      <c r="M23" s="631"/>
      <c r="N23" s="649"/>
      <c r="O23" s="618">
        <f t="shared" si="4"/>
        <v>0</v>
      </c>
    </row>
    <row r="24" spans="1:15" s="161" customFormat="1" ht="13.5" customHeight="1" x14ac:dyDescent="0.25">
      <c r="A24" s="464">
        <f t="shared" si="3"/>
        <v>18</v>
      </c>
      <c r="B24" s="500" t="s">
        <v>796</v>
      </c>
      <c r="C24" s="623"/>
      <c r="D24" s="621"/>
      <c r="E24" s="621"/>
      <c r="F24" s="621"/>
      <c r="G24" s="621"/>
      <c r="H24" s="650"/>
      <c r="I24" s="651"/>
      <c r="J24" s="651"/>
      <c r="K24" s="661"/>
      <c r="L24" s="622"/>
      <c r="M24" s="631"/>
      <c r="N24" s="623"/>
      <c r="O24" s="622"/>
    </row>
    <row r="25" spans="1:15" s="161" customFormat="1" ht="12.75" customHeight="1" x14ac:dyDescent="0.25">
      <c r="A25" s="525">
        <f t="shared" si="3"/>
        <v>19</v>
      </c>
      <c r="B25" s="517" t="s">
        <v>940</v>
      </c>
      <c r="C25" s="613">
        <f>+C26</f>
        <v>0</v>
      </c>
      <c r="D25" s="613">
        <f t="shared" ref="D25:N25" si="8">+D26</f>
        <v>0</v>
      </c>
      <c r="E25" s="613">
        <f t="shared" si="8"/>
        <v>0</v>
      </c>
      <c r="F25" s="613">
        <f t="shared" si="8"/>
        <v>0</v>
      </c>
      <c r="G25" s="613">
        <f t="shared" si="8"/>
        <v>0</v>
      </c>
      <c r="H25" s="632">
        <f t="shared" si="8"/>
        <v>0</v>
      </c>
      <c r="I25" s="636">
        <f t="shared" si="8"/>
        <v>0</v>
      </c>
      <c r="J25" s="636">
        <f t="shared" si="8"/>
        <v>0</v>
      </c>
      <c r="K25" s="659">
        <f t="shared" si="8"/>
        <v>0</v>
      </c>
      <c r="L25" s="614">
        <f t="shared" si="8"/>
        <v>0</v>
      </c>
      <c r="M25" s="631"/>
      <c r="N25" s="616">
        <f t="shared" si="8"/>
        <v>0</v>
      </c>
      <c r="O25" s="614">
        <f t="shared" si="4"/>
        <v>0</v>
      </c>
    </row>
    <row r="26" spans="1:15" s="159" customFormat="1" ht="12.75" customHeight="1" x14ac:dyDescent="0.25">
      <c r="A26" s="466">
        <f t="shared" si="3"/>
        <v>20</v>
      </c>
      <c r="B26" s="499" t="s">
        <v>921</v>
      </c>
      <c r="C26" s="641"/>
      <c r="D26" s="642"/>
      <c r="E26" s="642"/>
      <c r="F26" s="642"/>
      <c r="G26" s="617">
        <f>+C26+E26</f>
        <v>0</v>
      </c>
      <c r="H26" s="634">
        <f>+D26+F26</f>
        <v>0</v>
      </c>
      <c r="I26" s="643"/>
      <c r="J26" s="643"/>
      <c r="K26" s="641"/>
      <c r="L26" s="618">
        <f>+G26-H26</f>
        <v>0</v>
      </c>
      <c r="M26" s="631"/>
      <c r="N26" s="644"/>
      <c r="O26" s="618">
        <f t="shared" si="4"/>
        <v>0</v>
      </c>
    </row>
    <row r="27" spans="1:15" s="159" customFormat="1" ht="12.75" customHeight="1" x14ac:dyDescent="0.25">
      <c r="A27" s="525">
        <f t="shared" si="3"/>
        <v>21</v>
      </c>
      <c r="B27" s="526" t="s">
        <v>909</v>
      </c>
      <c r="C27" s="613">
        <f>+C28</f>
        <v>0</v>
      </c>
      <c r="D27" s="613">
        <f t="shared" ref="D27:N27" si="9">+D28</f>
        <v>0</v>
      </c>
      <c r="E27" s="613">
        <f t="shared" si="9"/>
        <v>0</v>
      </c>
      <c r="F27" s="613">
        <f t="shared" si="9"/>
        <v>0</v>
      </c>
      <c r="G27" s="613">
        <f t="shared" si="9"/>
        <v>0</v>
      </c>
      <c r="H27" s="632">
        <f t="shared" si="9"/>
        <v>0</v>
      </c>
      <c r="I27" s="636">
        <f t="shared" si="9"/>
        <v>0</v>
      </c>
      <c r="J27" s="636">
        <f t="shared" si="9"/>
        <v>0</v>
      </c>
      <c r="K27" s="659">
        <f t="shared" si="9"/>
        <v>0</v>
      </c>
      <c r="L27" s="614">
        <f t="shared" si="9"/>
        <v>0</v>
      </c>
      <c r="M27" s="631"/>
      <c r="N27" s="616">
        <f t="shared" si="9"/>
        <v>0</v>
      </c>
      <c r="O27" s="614">
        <f t="shared" si="4"/>
        <v>0</v>
      </c>
    </row>
    <row r="28" spans="1:15" s="159" customFormat="1" ht="12.75" customHeight="1" x14ac:dyDescent="0.25">
      <c r="A28" s="466">
        <f t="shared" si="3"/>
        <v>22</v>
      </c>
      <c r="B28" s="499" t="s">
        <v>921</v>
      </c>
      <c r="C28" s="641"/>
      <c r="D28" s="642"/>
      <c r="E28" s="642"/>
      <c r="F28" s="642"/>
      <c r="G28" s="617">
        <f>+C28+E28</f>
        <v>0</v>
      </c>
      <c r="H28" s="634">
        <f>+D28+F28</f>
        <v>0</v>
      </c>
      <c r="I28" s="643"/>
      <c r="J28" s="643"/>
      <c r="K28" s="641"/>
      <c r="L28" s="618">
        <f>+G28-H28</f>
        <v>0</v>
      </c>
      <c r="M28" s="631"/>
      <c r="N28" s="644"/>
      <c r="O28" s="618">
        <f t="shared" si="4"/>
        <v>0</v>
      </c>
    </row>
    <row r="29" spans="1:15" s="159" customFormat="1" ht="12.75" customHeight="1" x14ac:dyDescent="0.25">
      <c r="A29" s="525">
        <f t="shared" si="3"/>
        <v>23</v>
      </c>
      <c r="B29" s="526" t="s">
        <v>910</v>
      </c>
      <c r="C29" s="613">
        <f>+C30</f>
        <v>0</v>
      </c>
      <c r="D29" s="613">
        <f t="shared" ref="D29:N29" si="10">+D30</f>
        <v>0</v>
      </c>
      <c r="E29" s="613">
        <f t="shared" si="10"/>
        <v>0</v>
      </c>
      <c r="F29" s="613">
        <f t="shared" si="10"/>
        <v>0</v>
      </c>
      <c r="G29" s="613">
        <f t="shared" si="10"/>
        <v>0</v>
      </c>
      <c r="H29" s="632">
        <f t="shared" si="10"/>
        <v>0</v>
      </c>
      <c r="I29" s="636">
        <f t="shared" si="10"/>
        <v>0</v>
      </c>
      <c r="J29" s="636">
        <f t="shared" si="10"/>
        <v>0</v>
      </c>
      <c r="K29" s="659">
        <f t="shared" si="10"/>
        <v>0</v>
      </c>
      <c r="L29" s="614">
        <f t="shared" si="10"/>
        <v>0</v>
      </c>
      <c r="M29" s="631"/>
      <c r="N29" s="616">
        <f t="shared" si="10"/>
        <v>0</v>
      </c>
      <c r="O29" s="614">
        <f t="shared" si="4"/>
        <v>0</v>
      </c>
    </row>
    <row r="30" spans="1:15" s="159" customFormat="1" ht="12.75" customHeight="1" x14ac:dyDescent="0.25">
      <c r="A30" s="466">
        <f t="shared" si="3"/>
        <v>24</v>
      </c>
      <c r="B30" s="499" t="s">
        <v>921</v>
      </c>
      <c r="C30" s="646"/>
      <c r="D30" s="647"/>
      <c r="E30" s="647"/>
      <c r="F30" s="647"/>
      <c r="G30" s="617">
        <f>+C30+E30</f>
        <v>0</v>
      </c>
      <c r="H30" s="634">
        <f>+D30+F30</f>
        <v>0</v>
      </c>
      <c r="I30" s="648"/>
      <c r="J30" s="648"/>
      <c r="K30" s="646"/>
      <c r="L30" s="618">
        <f>+G30-H30</f>
        <v>0</v>
      </c>
      <c r="M30" s="631"/>
      <c r="N30" s="649"/>
      <c r="O30" s="618">
        <f t="shared" si="4"/>
        <v>0</v>
      </c>
    </row>
    <row r="31" spans="1:15" s="161" customFormat="1" ht="12.75" customHeight="1" x14ac:dyDescent="0.25">
      <c r="A31" s="464">
        <f t="shared" si="3"/>
        <v>25</v>
      </c>
      <c r="B31" s="500" t="s">
        <v>794</v>
      </c>
      <c r="C31" s="623"/>
      <c r="D31" s="621"/>
      <c r="E31" s="621"/>
      <c r="F31" s="621"/>
      <c r="G31" s="621"/>
      <c r="H31" s="650"/>
      <c r="I31" s="651"/>
      <c r="J31" s="651"/>
      <c r="K31" s="661"/>
      <c r="L31" s="622"/>
      <c r="M31" s="631"/>
      <c r="N31" s="623"/>
      <c r="O31" s="622"/>
    </row>
    <row r="32" spans="1:15" s="159" customFormat="1" ht="12.75" customHeight="1" x14ac:dyDescent="0.25">
      <c r="A32" s="488">
        <f t="shared" si="3"/>
        <v>26</v>
      </c>
      <c r="B32" s="517" t="s">
        <v>899</v>
      </c>
      <c r="C32" s="613">
        <f>+C33</f>
        <v>0</v>
      </c>
      <c r="D32" s="613">
        <f t="shared" ref="D32:N32" si="11">+D33</f>
        <v>0</v>
      </c>
      <c r="E32" s="613">
        <f t="shared" si="11"/>
        <v>0</v>
      </c>
      <c r="F32" s="613">
        <f t="shared" si="11"/>
        <v>0</v>
      </c>
      <c r="G32" s="613">
        <f t="shared" si="11"/>
        <v>0</v>
      </c>
      <c r="H32" s="632">
        <f t="shared" si="11"/>
        <v>0</v>
      </c>
      <c r="I32" s="636">
        <f t="shared" si="11"/>
        <v>0</v>
      </c>
      <c r="J32" s="636">
        <f t="shared" si="11"/>
        <v>0</v>
      </c>
      <c r="K32" s="659">
        <f t="shared" si="11"/>
        <v>0</v>
      </c>
      <c r="L32" s="614">
        <f t="shared" si="11"/>
        <v>0</v>
      </c>
      <c r="M32" s="631"/>
      <c r="N32" s="616">
        <f t="shared" si="11"/>
        <v>0</v>
      </c>
      <c r="O32" s="614">
        <f t="shared" si="4"/>
        <v>0</v>
      </c>
    </row>
    <row r="33" spans="1:15" s="159" customFormat="1" ht="12.75" customHeight="1" x14ac:dyDescent="0.25">
      <c r="A33" s="466">
        <f t="shared" si="3"/>
        <v>27</v>
      </c>
      <c r="B33" s="503"/>
      <c r="C33" s="646"/>
      <c r="D33" s="647"/>
      <c r="E33" s="647"/>
      <c r="F33" s="647"/>
      <c r="G33" s="617">
        <f>+C33+E33</f>
        <v>0</v>
      </c>
      <c r="H33" s="634">
        <f>+D33+F33</f>
        <v>0</v>
      </c>
      <c r="I33" s="648"/>
      <c r="J33" s="648"/>
      <c r="K33" s="646"/>
      <c r="L33" s="618">
        <f>+G33-H33</f>
        <v>0</v>
      </c>
      <c r="M33" s="631"/>
      <c r="N33" s="649"/>
      <c r="O33" s="618">
        <f t="shared" si="4"/>
        <v>0</v>
      </c>
    </row>
    <row r="34" spans="1:15" s="161" customFormat="1" ht="13.5" customHeight="1" x14ac:dyDescent="0.25">
      <c r="A34" s="464">
        <f t="shared" si="3"/>
        <v>28</v>
      </c>
      <c r="B34" s="500" t="s">
        <v>815</v>
      </c>
      <c r="C34" s="623"/>
      <c r="D34" s="621"/>
      <c r="E34" s="621"/>
      <c r="F34" s="621"/>
      <c r="G34" s="621"/>
      <c r="H34" s="650"/>
      <c r="I34" s="651"/>
      <c r="J34" s="651"/>
      <c r="K34" s="661"/>
      <c r="L34" s="622"/>
      <c r="M34" s="631"/>
      <c r="N34" s="623"/>
      <c r="O34" s="622"/>
    </row>
    <row r="35" spans="1:15" s="159" customFormat="1" ht="12.75" customHeight="1" x14ac:dyDescent="0.25">
      <c r="A35" s="525">
        <f t="shared" si="3"/>
        <v>29</v>
      </c>
      <c r="B35" s="526" t="s">
        <v>911</v>
      </c>
      <c r="C35" s="613">
        <f>+C36</f>
        <v>0</v>
      </c>
      <c r="D35" s="613">
        <f t="shared" ref="D35:N35" si="12">+D36</f>
        <v>0</v>
      </c>
      <c r="E35" s="613">
        <f t="shared" si="12"/>
        <v>0</v>
      </c>
      <c r="F35" s="613">
        <f t="shared" si="12"/>
        <v>0</v>
      </c>
      <c r="G35" s="613">
        <f t="shared" si="12"/>
        <v>0</v>
      </c>
      <c r="H35" s="632">
        <f t="shared" si="12"/>
        <v>0</v>
      </c>
      <c r="I35" s="636">
        <f t="shared" si="12"/>
        <v>0</v>
      </c>
      <c r="J35" s="636">
        <f t="shared" si="12"/>
        <v>0</v>
      </c>
      <c r="K35" s="659">
        <f t="shared" si="12"/>
        <v>0</v>
      </c>
      <c r="L35" s="614">
        <f t="shared" si="12"/>
        <v>0</v>
      </c>
      <c r="M35" s="631"/>
      <c r="N35" s="616">
        <f t="shared" si="12"/>
        <v>0</v>
      </c>
      <c r="O35" s="614">
        <f t="shared" si="4"/>
        <v>0</v>
      </c>
    </row>
    <row r="36" spans="1:15" s="159" customFormat="1" ht="12.75" customHeight="1" thickBot="1" x14ac:dyDescent="0.3">
      <c r="A36" s="466">
        <f t="shared" si="3"/>
        <v>30</v>
      </c>
      <c r="B36" s="489"/>
      <c r="C36" s="641"/>
      <c r="D36" s="642"/>
      <c r="E36" s="642"/>
      <c r="F36" s="642"/>
      <c r="G36" s="617">
        <f>+C36+E36</f>
        <v>0</v>
      </c>
      <c r="H36" s="634">
        <f>+D36+F36</f>
        <v>0</v>
      </c>
      <c r="I36" s="643"/>
      <c r="J36" s="643"/>
      <c r="K36" s="641"/>
      <c r="L36" s="618">
        <f>+G36-H36</f>
        <v>0</v>
      </c>
      <c r="M36" s="631"/>
      <c r="N36" s="644"/>
      <c r="O36" s="618">
        <f t="shared" si="4"/>
        <v>0</v>
      </c>
    </row>
    <row r="37" spans="1:15" s="159" customFormat="1" ht="13.5" customHeight="1" thickBot="1" x14ac:dyDescent="0.3">
      <c r="A37" s="491">
        <f t="shared" si="3"/>
        <v>31</v>
      </c>
      <c r="B37" s="504" t="s">
        <v>745</v>
      </c>
      <c r="C37" s="652">
        <f>+C7+C24+C31+C34</f>
        <v>0</v>
      </c>
      <c r="D37" s="653">
        <f t="shared" ref="D37:O37" si="13">+D7+D24+D31+D34</f>
        <v>0</v>
      </c>
      <c r="E37" s="653">
        <f t="shared" si="13"/>
        <v>0</v>
      </c>
      <c r="F37" s="653">
        <f t="shared" si="13"/>
        <v>0</v>
      </c>
      <c r="G37" s="653">
        <f t="shared" si="13"/>
        <v>0</v>
      </c>
      <c r="H37" s="654">
        <f t="shared" si="13"/>
        <v>0</v>
      </c>
      <c r="I37" s="655">
        <f t="shared" si="13"/>
        <v>0</v>
      </c>
      <c r="J37" s="655">
        <f t="shared" si="13"/>
        <v>0</v>
      </c>
      <c r="K37" s="662">
        <f t="shared" si="13"/>
        <v>0</v>
      </c>
      <c r="L37" s="656">
        <f t="shared" si="13"/>
        <v>0</v>
      </c>
      <c r="M37" s="657"/>
      <c r="N37" s="652">
        <f t="shared" si="13"/>
        <v>0</v>
      </c>
      <c r="O37" s="656">
        <f t="shared" si="13"/>
        <v>0</v>
      </c>
    </row>
    <row r="38" spans="1:15" s="487" customFormat="1" ht="13.5" customHeight="1" x14ac:dyDescent="0.25">
      <c r="A38" s="485"/>
      <c r="B38" s="486"/>
      <c r="C38" s="462"/>
      <c r="D38" s="462"/>
      <c r="E38" s="462"/>
      <c r="F38" s="462"/>
      <c r="G38" s="462"/>
      <c r="H38" s="462"/>
      <c r="I38" s="462"/>
      <c r="J38" s="462"/>
      <c r="K38" s="462"/>
      <c r="L38" s="462"/>
      <c r="M38" s="462"/>
      <c r="N38" s="462"/>
      <c r="O38" s="462"/>
    </row>
    <row r="39" spans="1:15" ht="22.5" customHeight="1" x14ac:dyDescent="0.25">
      <c r="A39" s="159" t="s">
        <v>640</v>
      </c>
      <c r="M39" s="459"/>
    </row>
    <row r="40" spans="1:15" ht="56.25" customHeight="1" x14ac:dyDescent="0.25">
      <c r="A40" s="1118" t="s">
        <v>937</v>
      </c>
      <c r="B40" s="1157"/>
      <c r="C40" s="1157"/>
      <c r="D40" s="1157"/>
      <c r="E40" s="1157"/>
      <c r="F40" s="1157"/>
      <c r="G40" s="1157"/>
      <c r="H40" s="1157"/>
      <c r="I40" s="1157"/>
      <c r="J40" s="1157"/>
      <c r="K40" s="1157"/>
      <c r="L40" s="1157"/>
      <c r="M40" s="1157"/>
      <c r="N40" s="1157"/>
      <c r="O40" s="1157"/>
    </row>
    <row r="41" spans="1:15" ht="30" customHeight="1" x14ac:dyDescent="0.25">
      <c r="A41" s="1118" t="s">
        <v>801</v>
      </c>
      <c r="B41" s="1157"/>
      <c r="C41" s="1157"/>
      <c r="D41" s="1157"/>
      <c r="E41" s="1157"/>
      <c r="F41" s="1157"/>
      <c r="G41" s="1157"/>
      <c r="H41" s="1157"/>
      <c r="I41" s="1157"/>
      <c r="J41" s="1157"/>
      <c r="K41" s="1157"/>
      <c r="L41" s="1157"/>
      <c r="M41" s="1157"/>
      <c r="N41" s="1157"/>
      <c r="O41" s="1157"/>
    </row>
    <row r="42" spans="1:15" ht="34.5" customHeight="1" x14ac:dyDescent="0.25">
      <c r="A42" s="1118" t="s">
        <v>886</v>
      </c>
      <c r="B42" s="1157"/>
      <c r="C42" s="1157"/>
      <c r="D42" s="1157"/>
      <c r="E42" s="1157"/>
      <c r="F42" s="1157"/>
      <c r="G42" s="1157"/>
      <c r="H42" s="1157"/>
      <c r="I42" s="1157"/>
      <c r="J42" s="1157"/>
      <c r="K42" s="1157"/>
      <c r="L42" s="1157"/>
      <c r="M42" s="1157"/>
      <c r="N42" s="1157"/>
      <c r="O42" s="1157"/>
    </row>
    <row r="43" spans="1:15" ht="27.75" customHeight="1" x14ac:dyDescent="0.25">
      <c r="A43" s="1118" t="s">
        <v>835</v>
      </c>
      <c r="B43" s="1157"/>
      <c r="C43" s="1157"/>
      <c r="D43" s="1157"/>
      <c r="E43" s="1157"/>
      <c r="F43" s="1157"/>
      <c r="G43" s="1157"/>
      <c r="H43" s="1157"/>
      <c r="I43" s="1157"/>
      <c r="J43" s="1157"/>
      <c r="K43" s="1157"/>
      <c r="L43" s="1157"/>
      <c r="M43" s="1157"/>
      <c r="N43" s="1157"/>
      <c r="O43" s="1157"/>
    </row>
    <row r="44" spans="1:15" x14ac:dyDescent="0.25">
      <c r="A44" s="1118" t="s">
        <v>938</v>
      </c>
      <c r="B44" s="1157"/>
      <c r="C44" s="1157"/>
      <c r="D44" s="1157"/>
      <c r="E44" s="1157"/>
      <c r="F44" s="1157"/>
      <c r="G44" s="1157"/>
      <c r="H44" s="1157"/>
      <c r="I44" s="1157"/>
      <c r="J44" s="1157"/>
      <c r="K44" s="1157"/>
      <c r="L44" s="1157"/>
      <c r="M44" s="1157"/>
      <c r="N44" s="1157"/>
      <c r="O44" s="1157"/>
    </row>
    <row r="45" spans="1:15" ht="26.25" customHeight="1" x14ac:dyDescent="0.25">
      <c r="A45" s="1118" t="s">
        <v>939</v>
      </c>
      <c r="B45" s="1157"/>
      <c r="C45" s="1157"/>
      <c r="D45" s="1157"/>
      <c r="E45" s="1157"/>
      <c r="F45" s="1157"/>
      <c r="G45" s="1157"/>
      <c r="H45" s="1157"/>
      <c r="I45" s="1157"/>
      <c r="J45" s="1157"/>
      <c r="K45" s="1157"/>
      <c r="L45" s="1157"/>
      <c r="M45" s="1157"/>
      <c r="N45" s="1157"/>
      <c r="O45" s="1157"/>
    </row>
    <row r="46" spans="1:15" ht="19.5" customHeight="1" x14ac:dyDescent="0.25">
      <c r="A46" s="1118" t="s">
        <v>948</v>
      </c>
      <c r="B46" s="1157"/>
      <c r="C46" s="1157"/>
      <c r="D46" s="1157"/>
      <c r="E46" s="1157"/>
      <c r="F46" s="1157"/>
      <c r="G46" s="1157"/>
      <c r="H46" s="1157"/>
      <c r="I46" s="1157"/>
      <c r="J46" s="1157"/>
      <c r="K46" s="1157"/>
      <c r="L46" s="1157"/>
      <c r="M46" s="1157"/>
      <c r="N46" s="1157"/>
      <c r="O46" s="1157"/>
    </row>
    <row r="47" spans="1:15" ht="17.25" customHeight="1" x14ac:dyDescent="0.25">
      <c r="A47" s="1118" t="s">
        <v>941</v>
      </c>
      <c r="B47" s="1118"/>
      <c r="C47" s="1118"/>
      <c r="D47" s="1118"/>
      <c r="E47" s="1118"/>
      <c r="F47" s="1118"/>
      <c r="G47" s="1118"/>
      <c r="H47" s="1118"/>
      <c r="I47" s="1118"/>
      <c r="J47" s="1118"/>
      <c r="K47" s="1118"/>
      <c r="L47" s="1118"/>
      <c r="M47" s="1118"/>
      <c r="N47" s="1118"/>
      <c r="O47" s="1118"/>
    </row>
    <row r="48" spans="1:15" s="159" customFormat="1" ht="12.75" x14ac:dyDescent="0.25">
      <c r="M48" s="490"/>
    </row>
    <row r="49" spans="1:13" s="159" customFormat="1" ht="12.75" x14ac:dyDescent="0.25">
      <c r="A49" s="159" t="s">
        <v>746</v>
      </c>
      <c r="M49" s="490"/>
    </row>
    <row r="50" spans="1:13" s="159" customFormat="1" ht="12.75" x14ac:dyDescent="0.25">
      <c r="M50" s="490"/>
    </row>
    <row r="51" spans="1:13" x14ac:dyDescent="0.25">
      <c r="A51" s="515"/>
    </row>
  </sheetData>
  <customSheetViews>
    <customSheetView guid="{2AF6EA2A-E5C5-45EB-B6C4-875AD1E4E056}" scale="89" fitToPage="1">
      <pageMargins left="0.19685039370078741" right="0.19685039370078741" top="0.59055118110236227" bottom="0.59055118110236227" header="0.31496062992125984" footer="0.31496062992125984"/>
      <printOptions horizontalCentered="1"/>
      <pageSetup paperSize="9" scale="64" orientation="landscape" r:id="rId1"/>
    </customSheetView>
  </customSheetViews>
  <mergeCells count="19">
    <mergeCell ref="O4:O5"/>
    <mergeCell ref="A47:O47"/>
    <mergeCell ref="A44:O44"/>
    <mergeCell ref="A45:O45"/>
    <mergeCell ref="A46:O46"/>
    <mergeCell ref="A40:O40"/>
    <mergeCell ref="A43:O43"/>
    <mergeCell ref="A41:O41"/>
    <mergeCell ref="A42:O42"/>
    <mergeCell ref="A4:A6"/>
    <mergeCell ref="B4:B6"/>
    <mergeCell ref="C4:D4"/>
    <mergeCell ref="L4:L5"/>
    <mergeCell ref="N4:N5"/>
    <mergeCell ref="I4:I5"/>
    <mergeCell ref="E4:F4"/>
    <mergeCell ref="K4:K5"/>
    <mergeCell ref="G4:H4"/>
    <mergeCell ref="J4:J5"/>
  </mergeCells>
  <printOptions horizontalCentered="1"/>
  <pageMargins left="0.19685039370078741" right="0.19685039370078741" top="0.59055118110236227" bottom="0.59055118110236227" header="0.31496062992125984" footer="0.31496062992125984"/>
  <pageSetup paperSize="9" scale="65" orientation="landscape" r:id="rId2"/>
  <ignoredErrors>
    <ignoredError sqref="A20 A14:A15 A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8</vt:i4>
      </vt:variant>
    </vt:vector>
  </HeadingPairs>
  <TitlesOfParts>
    <vt:vector size="32" baseType="lpstr">
      <vt:lpstr>1</vt:lpstr>
      <vt:lpstr>2</vt:lpstr>
      <vt:lpstr>2.a</vt:lpstr>
      <vt:lpstr>2.b</vt:lpstr>
      <vt:lpstr>3</vt:lpstr>
      <vt:lpstr>4</vt:lpstr>
      <vt:lpstr>5 </vt:lpstr>
      <vt:lpstr>5.a</vt:lpstr>
      <vt:lpstr>5.b</vt:lpstr>
      <vt:lpstr>5.c</vt:lpstr>
      <vt:lpstr>5.d</vt:lpstr>
      <vt:lpstr>6</vt:lpstr>
      <vt:lpstr>7</vt:lpstr>
      <vt:lpstr>8</vt:lpstr>
      <vt:lpstr>9</vt:lpstr>
      <vt:lpstr>10</vt:lpstr>
      <vt:lpstr>11</vt:lpstr>
      <vt:lpstr>11.a</vt:lpstr>
      <vt:lpstr>11.b</vt:lpstr>
      <vt:lpstr>11.c</vt:lpstr>
      <vt:lpstr>11.d</vt:lpstr>
      <vt:lpstr>11.e</vt:lpstr>
      <vt:lpstr>11.f</vt:lpstr>
      <vt:lpstr>11.g</vt:lpstr>
      <vt:lpstr>'1'!Názvy_tisku</vt:lpstr>
      <vt:lpstr>'5 '!Názvy_tisku</vt:lpstr>
      <vt:lpstr>'1'!Oblast_tisku</vt:lpstr>
      <vt:lpstr>'11.b'!Oblast_tisku</vt:lpstr>
      <vt:lpstr>'2'!Oblast_tisku</vt:lpstr>
      <vt:lpstr>'3'!Oblast_tisku</vt:lpstr>
      <vt:lpstr>'6'!Oblast_tisku</vt:lpstr>
      <vt:lpstr>'8'!Oblast_tisku</vt:lpstr>
    </vt:vector>
  </TitlesOfParts>
  <Company>Ministerstvo školství, mládeže a tělovýchovy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machackova</dc:creator>
  <cp:lastModifiedBy>Ing. Hana Pospíchalová</cp:lastModifiedBy>
  <cp:lastPrinted>2013-04-02T13:55:25Z</cp:lastPrinted>
  <dcterms:created xsi:type="dcterms:W3CDTF">2010-10-08T09:48:15Z</dcterms:created>
  <dcterms:modified xsi:type="dcterms:W3CDTF">2013-04-02T13:55:47Z</dcterms:modified>
</cp:coreProperties>
</file>