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lockWindows="1"/>
  <bookViews>
    <workbookView xWindow="-60" yWindow="-105" windowWidth="19035" windowHeight="8310" tabRatio="823"/>
  </bookViews>
  <sheets>
    <sheet name="1" sheetId="1" r:id="rId1"/>
    <sheet name="2" sheetId="2" r:id="rId2"/>
    <sheet name="2.a" sheetId="54" r:id="rId3"/>
    <sheet name="2.b" sheetId="53" r:id="rId4"/>
    <sheet name="3" sheetId="4" r:id="rId5"/>
    <sheet name="4" sheetId="52" r:id="rId6"/>
    <sheet name="5 " sheetId="51" r:id="rId7"/>
    <sheet name="5.a" sheetId="50" r:id="rId8"/>
    <sheet name="5.b" sheetId="47" r:id="rId9"/>
    <sheet name="5.c" sheetId="49" r:id="rId10"/>
    <sheet name="5.d" sheetId="46" r:id="rId11"/>
    <sheet name="6" sheetId="7" r:id="rId12"/>
    <sheet name="7" sheetId="8" r:id="rId13"/>
    <sheet name="8" sheetId="10" r:id="rId14"/>
    <sheet name="9" sheetId="44" r:id="rId15"/>
    <sheet name="10" sheetId="24" r:id="rId16"/>
    <sheet name="11" sheetId="45" r:id="rId17"/>
    <sheet name="11.a" sheetId="13" r:id="rId18"/>
    <sheet name="11.b" sheetId="14" r:id="rId19"/>
    <sheet name="11.c" sheetId="15" r:id="rId20"/>
    <sheet name="11.d" sheetId="16" r:id="rId21"/>
    <sheet name="11.e" sheetId="17" r:id="rId22"/>
    <sheet name="11.f" sheetId="18" r:id="rId23"/>
    <sheet name="11.g" sheetId="19" r:id="rId24"/>
  </sheets>
  <definedNames>
    <definedName name="_xlnm._FilterDatabase" localSheetId="6" hidden="1">'5 '!$A$1:$I$35</definedName>
    <definedName name="_xlnm.Print_Titles" localSheetId="0">'1'!$5:$5</definedName>
    <definedName name="_xlnm.Print_Titles" localSheetId="6">'5 '!$3:$5</definedName>
    <definedName name="_xlnm.Print_Area" localSheetId="0">'1'!$A$1:$E$147</definedName>
    <definedName name="_xlnm.Print_Area" localSheetId="18">'11.b'!$A$1:$C$26</definedName>
    <definedName name="_xlnm.Print_Area" localSheetId="1">'2'!$A$1:$E$99</definedName>
    <definedName name="_xlnm.Print_Area" localSheetId="4">'3'!$A$1:$D$14</definedName>
    <definedName name="_xlnm.Print_Area" localSheetId="11">'6'!$A$1:$F$29</definedName>
    <definedName name="_xlnm.Print_Area" localSheetId="13">'8'!$A$1:$Z$38</definedName>
  </definedNames>
  <calcPr calcId="145621"/>
</workbook>
</file>

<file path=xl/calcChain.xml><?xml version="1.0" encoding="utf-8"?>
<calcChain xmlns="http://schemas.openxmlformats.org/spreadsheetml/2006/main">
  <c r="R23" i="46" l="1"/>
  <c r="H31" i="46"/>
  <c r="H6" i="46"/>
  <c r="D10" i="8"/>
  <c r="M20" i="51" l="1"/>
  <c r="L20" i="51"/>
  <c r="H24" i="46"/>
  <c r="J24" i="46"/>
  <c r="J23" i="46" s="1"/>
  <c r="H23" i="46"/>
  <c r="L25" i="46"/>
  <c r="S25" i="46" s="1"/>
  <c r="S24" i="46" s="1"/>
  <c r="S23" i="46" s="1"/>
  <c r="G24" i="46"/>
  <c r="G23" i="46" s="1"/>
  <c r="I24" i="46"/>
  <c r="I23" i="46" s="1"/>
  <c r="N24" i="46"/>
  <c r="N23" i="46" s="1"/>
  <c r="P24" i="46"/>
  <c r="P23" i="46" s="1"/>
  <c r="M7" i="46"/>
  <c r="I8" i="46"/>
  <c r="I7" i="46" s="1"/>
  <c r="I6" i="46" s="1"/>
  <c r="J8" i="46"/>
  <c r="J7" i="46" s="1"/>
  <c r="J6" i="46" s="1"/>
  <c r="N8" i="46"/>
  <c r="N7" i="46" s="1"/>
  <c r="N6" i="46" s="1"/>
  <c r="P8" i="46"/>
  <c r="P7" i="46" s="1"/>
  <c r="P6" i="46" s="1"/>
  <c r="H8" i="46"/>
  <c r="H7" i="46" s="1"/>
  <c r="G8" i="46"/>
  <c r="G7" i="46" s="1"/>
  <c r="I8" i="49" l="1"/>
  <c r="N8" i="49" s="1"/>
  <c r="H8" i="49"/>
  <c r="J8" i="49" s="1"/>
  <c r="I7" i="49"/>
  <c r="N7" i="49" s="1"/>
  <c r="H7" i="49"/>
  <c r="J7" i="49" s="1"/>
  <c r="A7" i="49"/>
  <c r="A8" i="49" s="1"/>
  <c r="I6" i="49"/>
  <c r="N6" i="49" s="1"/>
  <c r="H6" i="49"/>
  <c r="J6" i="49" s="1"/>
  <c r="C15" i="19" l="1"/>
  <c r="K15" i="45" s="1"/>
  <c r="C10" i="19"/>
  <c r="C16" i="19" s="1"/>
  <c r="C8" i="18"/>
  <c r="C9" i="18" s="1"/>
  <c r="D22" i="17"/>
  <c r="F22" i="17" s="1"/>
  <c r="D21" i="17"/>
  <c r="F21" i="17" s="1"/>
  <c r="D20" i="17"/>
  <c r="F20" i="17" s="1"/>
  <c r="E23" i="17"/>
  <c r="D19" i="17"/>
  <c r="D23" i="17" s="1"/>
  <c r="E18" i="17"/>
  <c r="D18" i="17"/>
  <c r="F18" i="17" s="1"/>
  <c r="F17" i="17"/>
  <c r="F16" i="17"/>
  <c r="F15" i="17"/>
  <c r="F14" i="17"/>
  <c r="E13" i="17"/>
  <c r="D13" i="17"/>
  <c r="F13" i="17" s="1"/>
  <c r="F12" i="17"/>
  <c r="F11" i="17"/>
  <c r="F10" i="17"/>
  <c r="F9" i="17"/>
  <c r="E8" i="17"/>
  <c r="D8" i="17"/>
  <c r="F7" i="17"/>
  <c r="F6" i="17"/>
  <c r="F5" i="17"/>
  <c r="F4" i="17"/>
  <c r="F8" i="17" s="1"/>
  <c r="C13" i="16"/>
  <c r="C8" i="16"/>
  <c r="C14" i="16" s="1"/>
  <c r="C7" i="15"/>
  <c r="C9" i="15" s="1"/>
  <c r="C21" i="14"/>
  <c r="C15" i="14"/>
  <c r="C25" i="14" s="1"/>
  <c r="C10" i="14"/>
  <c r="C14" i="14" s="1"/>
  <c r="C26" i="14" s="1"/>
  <c r="C14" i="13"/>
  <c r="C8" i="13"/>
  <c r="C15" i="13" s="1"/>
  <c r="K28" i="24"/>
  <c r="J28" i="24"/>
  <c r="H28" i="24"/>
  <c r="G28" i="24"/>
  <c r="F28" i="24"/>
  <c r="E28" i="24"/>
  <c r="D28" i="24"/>
  <c r="C28" i="24"/>
  <c r="L27" i="24"/>
  <c r="N27" i="24" s="1"/>
  <c r="I27" i="24"/>
  <c r="M27" i="24" s="1"/>
  <c r="L26" i="24"/>
  <c r="N26" i="24" s="1"/>
  <c r="I26" i="24"/>
  <c r="M26" i="24" s="1"/>
  <c r="L25" i="24"/>
  <c r="N25" i="24" s="1"/>
  <c r="I25" i="24"/>
  <c r="M25" i="24" s="1"/>
  <c r="L24" i="24"/>
  <c r="N24" i="24" s="1"/>
  <c r="I24" i="24"/>
  <c r="M24" i="24" s="1"/>
  <c r="A24" i="24"/>
  <c r="A25" i="24" s="1"/>
  <c r="A26" i="24" s="1"/>
  <c r="A27" i="24" s="1"/>
  <c r="A28" i="24" s="1"/>
  <c r="L23" i="24"/>
  <c r="N23" i="24" s="1"/>
  <c r="N28" i="24" s="1"/>
  <c r="I23" i="24"/>
  <c r="I28" i="24" s="1"/>
  <c r="K10" i="24"/>
  <c r="J10" i="24"/>
  <c r="H10" i="24"/>
  <c r="G10" i="24"/>
  <c r="F10" i="24"/>
  <c r="E10" i="24"/>
  <c r="D10" i="24"/>
  <c r="C10" i="24"/>
  <c r="L9" i="24"/>
  <c r="L10" i="24" s="1"/>
  <c r="I9" i="24"/>
  <c r="I10" i="24" s="1"/>
  <c r="N25" i="44"/>
  <c r="H25" i="44"/>
  <c r="K25" i="44" s="1"/>
  <c r="I24" i="44"/>
  <c r="N24" i="44" s="1"/>
  <c r="H24" i="44"/>
  <c r="K24" i="44" s="1"/>
  <c r="E24" i="44"/>
  <c r="N22" i="44"/>
  <c r="H22" i="44"/>
  <c r="K22" i="44" s="1"/>
  <c r="I19" i="44"/>
  <c r="N19" i="44" s="1"/>
  <c r="D19" i="44"/>
  <c r="H19" i="44" s="1"/>
  <c r="N14" i="44"/>
  <c r="H14" i="44"/>
  <c r="K14" i="44" s="1"/>
  <c r="I13" i="44"/>
  <c r="N13" i="44" s="1"/>
  <c r="H13" i="44"/>
  <c r="K13" i="44" s="1"/>
  <c r="N12" i="44"/>
  <c r="H12" i="44"/>
  <c r="K12" i="44" s="1"/>
  <c r="N9" i="44"/>
  <c r="K9" i="44"/>
  <c r="H9" i="44"/>
  <c r="N8" i="44"/>
  <c r="H8" i="44"/>
  <c r="K8" i="44" s="1"/>
  <c r="O7" i="44"/>
  <c r="M7" i="44"/>
  <c r="J7" i="44"/>
  <c r="I7" i="44"/>
  <c r="N7" i="44" s="1"/>
  <c r="G7" i="44"/>
  <c r="F7" i="44"/>
  <c r="E7" i="44"/>
  <c r="D7" i="44"/>
  <c r="I32" i="10"/>
  <c r="J32" i="10" s="1"/>
  <c r="K31" i="10"/>
  <c r="L30" i="10"/>
  <c r="K30" i="10"/>
  <c r="J30" i="10"/>
  <c r="G30" i="10"/>
  <c r="L28" i="10"/>
  <c r="K28" i="10"/>
  <c r="J28" i="10"/>
  <c r="G28" i="10"/>
  <c r="F26" i="10"/>
  <c r="F32" i="10" s="1"/>
  <c r="E26" i="10"/>
  <c r="E32" i="10" s="1"/>
  <c r="K32" i="10" s="1"/>
  <c r="L25" i="10"/>
  <c r="K25" i="10"/>
  <c r="G25" i="10"/>
  <c r="L23" i="10"/>
  <c r="K23" i="10"/>
  <c r="G23" i="10"/>
  <c r="L22" i="10"/>
  <c r="M22" i="10" s="1"/>
  <c r="K22" i="10"/>
  <c r="G22" i="10"/>
  <c r="L21" i="10"/>
  <c r="K21" i="10"/>
  <c r="G21" i="10"/>
  <c r="X14" i="10"/>
  <c r="W14" i="10"/>
  <c r="V14" i="10"/>
  <c r="U14" i="10"/>
  <c r="R14" i="10"/>
  <c r="N14" i="10"/>
  <c r="M14" i="10"/>
  <c r="J14" i="10"/>
  <c r="I14" i="10"/>
  <c r="F14" i="10"/>
  <c r="E14" i="10"/>
  <c r="Z13" i="10"/>
  <c r="Y13" i="10"/>
  <c r="Z12" i="10"/>
  <c r="Y12" i="10"/>
  <c r="Z11" i="10"/>
  <c r="Y11" i="10"/>
  <c r="Z10" i="10"/>
  <c r="Y10" i="10"/>
  <c r="Z9" i="10"/>
  <c r="Y9" i="10"/>
  <c r="C10" i="8"/>
  <c r="D5" i="8"/>
  <c r="D18" i="8" s="1"/>
  <c r="C5" i="8"/>
  <c r="C18" i="8" s="1"/>
  <c r="F20" i="7"/>
  <c r="F19" i="7"/>
  <c r="F18" i="7"/>
  <c r="F17" i="7"/>
  <c r="F16" i="7"/>
  <c r="E15" i="7"/>
  <c r="D15" i="7"/>
  <c r="F15" i="7" s="1"/>
  <c r="F14" i="7"/>
  <c r="F13" i="7"/>
  <c r="F12" i="7"/>
  <c r="F11" i="7"/>
  <c r="E10" i="7"/>
  <c r="D10" i="7"/>
  <c r="F10" i="7" s="1"/>
  <c r="F9" i="7"/>
  <c r="F8" i="7"/>
  <c r="F7" i="7"/>
  <c r="F6" i="7"/>
  <c r="E5" i="7"/>
  <c r="D5" i="7"/>
  <c r="E123" i="52"/>
  <c r="E122" i="52"/>
  <c r="E121" i="52"/>
  <c r="E120" i="52"/>
  <c r="E119" i="52"/>
  <c r="E117" i="52"/>
  <c r="E116" i="52"/>
  <c r="E115" i="52"/>
  <c r="E114" i="52"/>
  <c r="E113" i="52"/>
  <c r="E112" i="52"/>
  <c r="E111" i="52"/>
  <c r="E110" i="52"/>
  <c r="E109" i="52"/>
  <c r="E108" i="52"/>
  <c r="E107" i="52"/>
  <c r="E106" i="52"/>
  <c r="E105" i="52"/>
  <c r="E104" i="52"/>
  <c r="E103" i="52"/>
  <c r="E102" i="52"/>
  <c r="E101" i="52"/>
  <c r="E100" i="52"/>
  <c r="E99" i="52"/>
  <c r="E98" i="52"/>
  <c r="E97" i="52"/>
  <c r="E96" i="52"/>
  <c r="E95" i="52"/>
  <c r="E94" i="52"/>
  <c r="E93" i="52"/>
  <c r="E92" i="52"/>
  <c r="E91" i="52"/>
  <c r="E90" i="52"/>
  <c r="E89" i="52"/>
  <c r="E88" i="52"/>
  <c r="E87" i="52"/>
  <c r="E86" i="52"/>
  <c r="E85" i="52"/>
  <c r="E84" i="52"/>
  <c r="E83" i="52"/>
  <c r="E82" i="52"/>
  <c r="E81" i="52"/>
  <c r="E80" i="52"/>
  <c r="E79" i="52"/>
  <c r="E78" i="52"/>
  <c r="E77" i="52"/>
  <c r="E76" i="52"/>
  <c r="E75" i="52"/>
  <c r="E74" i="52"/>
  <c r="E73" i="52"/>
  <c r="E72" i="52"/>
  <c r="E71" i="52"/>
  <c r="E70" i="52"/>
  <c r="E69" i="52"/>
  <c r="E68" i="52"/>
  <c r="E59" i="52"/>
  <c r="E58" i="52"/>
  <c r="E57" i="52"/>
  <c r="E56" i="52"/>
  <c r="E55" i="52"/>
  <c r="E54" i="52"/>
  <c r="E53" i="52"/>
  <c r="E52" i="52"/>
  <c r="E51" i="52"/>
  <c r="E50" i="52"/>
  <c r="E49" i="52"/>
  <c r="E48" i="52"/>
  <c r="E47" i="52"/>
  <c r="E46" i="52"/>
  <c r="E45" i="52"/>
  <c r="E44" i="52"/>
  <c r="E42" i="52"/>
  <c r="E41" i="52"/>
  <c r="E39" i="52"/>
  <c r="E38" i="52"/>
  <c r="E37" i="52"/>
  <c r="E36" i="52"/>
  <c r="E35" i="52"/>
  <c r="E34" i="52"/>
  <c r="E30" i="52"/>
  <c r="E28" i="52"/>
  <c r="E27" i="52"/>
  <c r="E24" i="52"/>
  <c r="E21" i="52"/>
  <c r="E18" i="52"/>
  <c r="E17" i="52"/>
  <c r="E16" i="52"/>
  <c r="E15" i="52"/>
  <c r="E13" i="52"/>
  <c r="E12" i="52"/>
  <c r="E11" i="52"/>
  <c r="E9" i="52"/>
  <c r="E7" i="52"/>
  <c r="C6" i="4"/>
  <c r="B6" i="4"/>
  <c r="D5" i="4"/>
  <c r="D4" i="4"/>
  <c r="D6" i="4" s="1"/>
  <c r="E96" i="53"/>
  <c r="D96" i="53"/>
  <c r="E92" i="53"/>
  <c r="D92" i="53"/>
  <c r="E84" i="53"/>
  <c r="D84" i="53"/>
  <c r="E76" i="53"/>
  <c r="D76" i="53"/>
  <c r="E71" i="53"/>
  <c r="D71" i="53"/>
  <c r="E66" i="53"/>
  <c r="D66" i="53"/>
  <c r="E62" i="53"/>
  <c r="E98" i="53" s="1"/>
  <c r="D62" i="53"/>
  <c r="D98" i="53" s="1"/>
  <c r="E46" i="53"/>
  <c r="D46" i="53"/>
  <c r="E43" i="53"/>
  <c r="D43" i="53"/>
  <c r="E36" i="53"/>
  <c r="D36" i="53"/>
  <c r="E27" i="53"/>
  <c r="D27" i="53"/>
  <c r="E23" i="53"/>
  <c r="D23" i="53"/>
  <c r="E17" i="53"/>
  <c r="D17" i="53"/>
  <c r="E12" i="53"/>
  <c r="D12" i="53"/>
  <c r="E7" i="53"/>
  <c r="E48" i="53" s="1"/>
  <c r="D7" i="53"/>
  <c r="D48" i="53" s="1"/>
  <c r="E96" i="54"/>
  <c r="D96" i="54"/>
  <c r="E92" i="54"/>
  <c r="D92" i="54"/>
  <c r="E84" i="54"/>
  <c r="D84" i="54"/>
  <c r="E76" i="54"/>
  <c r="D76" i="54"/>
  <c r="E71" i="54"/>
  <c r="D71" i="54"/>
  <c r="E66" i="54"/>
  <c r="D66" i="54"/>
  <c r="E62" i="54"/>
  <c r="E98" i="54" s="1"/>
  <c r="D62" i="54"/>
  <c r="D98" i="54" s="1"/>
  <c r="E46" i="54"/>
  <c r="D46" i="54"/>
  <c r="E43" i="54"/>
  <c r="D43" i="54"/>
  <c r="E36" i="54"/>
  <c r="D36" i="54"/>
  <c r="E27" i="54"/>
  <c r="D27" i="54"/>
  <c r="E23" i="54"/>
  <c r="D23" i="54"/>
  <c r="E17" i="54"/>
  <c r="D17" i="54"/>
  <c r="E12" i="54"/>
  <c r="D12" i="54"/>
  <c r="E7" i="54"/>
  <c r="E48" i="54" s="1"/>
  <c r="D7" i="54"/>
  <c r="D48" i="54" s="1"/>
  <c r="E84" i="2"/>
  <c r="D84" i="2"/>
  <c r="E80" i="2"/>
  <c r="D80" i="2"/>
  <c r="E72" i="2"/>
  <c r="D72" i="2"/>
  <c r="E64" i="2"/>
  <c r="D64" i="2"/>
  <c r="E59" i="2"/>
  <c r="D59" i="2"/>
  <c r="E54" i="2"/>
  <c r="D54" i="2"/>
  <c r="E50" i="2"/>
  <c r="E86" i="2" s="1"/>
  <c r="D50" i="2"/>
  <c r="D86" i="2" s="1"/>
  <c r="E46" i="2"/>
  <c r="D46" i="2"/>
  <c r="E43" i="2"/>
  <c r="D43" i="2"/>
  <c r="E36" i="2"/>
  <c r="D36" i="2"/>
  <c r="E27" i="2"/>
  <c r="D27" i="2"/>
  <c r="E23" i="2"/>
  <c r="D23" i="2"/>
  <c r="E17" i="2"/>
  <c r="D17" i="2"/>
  <c r="E12" i="2"/>
  <c r="D12" i="2"/>
  <c r="E7" i="2"/>
  <c r="E48" i="2" s="1"/>
  <c r="D7" i="2"/>
  <c r="D48" i="2" s="1"/>
  <c r="E137" i="1"/>
  <c r="D137" i="1"/>
  <c r="E113" i="1"/>
  <c r="D113" i="1"/>
  <c r="E105" i="1"/>
  <c r="D105" i="1"/>
  <c r="E102" i="1"/>
  <c r="D102" i="1"/>
  <c r="E98" i="1"/>
  <c r="D98" i="1"/>
  <c r="E94" i="1"/>
  <c r="D94" i="1"/>
  <c r="E93" i="1"/>
  <c r="E141" i="1" s="1"/>
  <c r="D93" i="1"/>
  <c r="D141" i="1" s="1"/>
  <c r="E87" i="1"/>
  <c r="D87" i="1"/>
  <c r="E78" i="1"/>
  <c r="D78" i="1"/>
  <c r="E58" i="1"/>
  <c r="D58" i="1"/>
  <c r="E48" i="1"/>
  <c r="D48" i="1"/>
  <c r="E47" i="1"/>
  <c r="D47" i="1"/>
  <c r="E35" i="1"/>
  <c r="D35" i="1"/>
  <c r="E27" i="1"/>
  <c r="D27" i="1"/>
  <c r="E16" i="1"/>
  <c r="D16" i="1"/>
  <c r="E8" i="1"/>
  <c r="D8" i="1"/>
  <c r="E7" i="1"/>
  <c r="E91" i="1" s="1"/>
  <c r="D7" i="1"/>
  <c r="D91" i="1" s="1"/>
  <c r="M25" i="10" l="1"/>
  <c r="G32" i="10"/>
  <c r="F5" i="7"/>
  <c r="K19" i="44"/>
  <c r="H7" i="44"/>
  <c r="Z14" i="10"/>
  <c r="K7" i="44"/>
  <c r="K14" i="45"/>
  <c r="Y14" i="10"/>
  <c r="M21" i="10"/>
  <c r="M23" i="10"/>
  <c r="M28" i="10"/>
  <c r="F19" i="17"/>
  <c r="F23" i="17" s="1"/>
  <c r="N9" i="24"/>
  <c r="N10" i="24" s="1"/>
  <c r="M23" i="24"/>
  <c r="M28" i="24" s="1"/>
  <c r="L28" i="24"/>
  <c r="M9" i="24"/>
  <c r="M10" i="24" s="1"/>
  <c r="G26" i="10"/>
  <c r="L26" i="10"/>
  <c r="K26" i="10"/>
  <c r="M30" i="10"/>
  <c r="E99" i="53"/>
  <c r="E101" i="53" s="1"/>
  <c r="D99" i="53"/>
  <c r="E99" i="54"/>
  <c r="E101" i="54" s="1"/>
  <c r="D99" i="54"/>
  <c r="D87" i="2"/>
  <c r="E87" i="2"/>
  <c r="E89" i="2" s="1"/>
  <c r="M26" i="10" l="1"/>
  <c r="L32" i="10"/>
  <c r="M32" i="10" s="1"/>
  <c r="D103" i="53"/>
  <c r="D101" i="53"/>
  <c r="D104" i="53" s="1"/>
  <c r="D103" i="54"/>
  <c r="D101" i="54"/>
  <c r="D104" i="54" s="1"/>
  <c r="D91" i="2"/>
  <c r="D89" i="2"/>
  <c r="D92" i="2" s="1"/>
  <c r="N31" i="46" l="1"/>
  <c r="H15" i="47"/>
  <c r="O15" i="47" s="1"/>
  <c r="G15" i="47"/>
  <c r="H14" i="47"/>
  <c r="O14" i="47" s="1"/>
  <c r="G14" i="47"/>
  <c r="R6" i="46"/>
  <c r="R31" i="46" s="1"/>
  <c r="I31" i="46"/>
  <c r="K25" i="46"/>
  <c r="L11" i="46"/>
  <c r="S11" i="46" s="1"/>
  <c r="K11" i="46"/>
  <c r="L9" i="46"/>
  <c r="K9" i="46"/>
  <c r="K8" i="46" s="1"/>
  <c r="K7" i="46" s="1"/>
  <c r="K6" i="46" s="1"/>
  <c r="H36" i="47"/>
  <c r="G36" i="47"/>
  <c r="G35" i="47" s="1"/>
  <c r="H33" i="47"/>
  <c r="O33" i="47" s="1"/>
  <c r="G33" i="47"/>
  <c r="H30" i="47"/>
  <c r="O30" i="47" s="1"/>
  <c r="G30" i="47"/>
  <c r="G29" i="47" s="1"/>
  <c r="H28" i="47"/>
  <c r="O28" i="47" s="1"/>
  <c r="G28" i="47"/>
  <c r="G27" i="47" s="1"/>
  <c r="G24" i="47" s="1"/>
  <c r="N35" i="47"/>
  <c r="K35" i="47"/>
  <c r="J35" i="47"/>
  <c r="I35" i="47"/>
  <c r="F35" i="47"/>
  <c r="E35" i="47"/>
  <c r="D35" i="47"/>
  <c r="N32" i="47"/>
  <c r="K32" i="47"/>
  <c r="J32" i="47"/>
  <c r="I32" i="47"/>
  <c r="G32" i="47"/>
  <c r="F32" i="47"/>
  <c r="E32" i="47"/>
  <c r="D32" i="47"/>
  <c r="N29" i="47"/>
  <c r="K29" i="47"/>
  <c r="J29" i="47"/>
  <c r="I29" i="47"/>
  <c r="F29" i="47"/>
  <c r="E29" i="47"/>
  <c r="D29" i="47"/>
  <c r="N27" i="47"/>
  <c r="N24" i="47" s="1"/>
  <c r="K27" i="47"/>
  <c r="K24" i="47" s="1"/>
  <c r="J27" i="47"/>
  <c r="J24" i="47" s="1"/>
  <c r="I27" i="47"/>
  <c r="I24" i="47" s="1"/>
  <c r="F27" i="47"/>
  <c r="F24" i="47" s="1"/>
  <c r="E27" i="47"/>
  <c r="E24" i="47" s="1"/>
  <c r="D27" i="47"/>
  <c r="D24" i="47" s="1"/>
  <c r="N25" i="47"/>
  <c r="K25" i="47"/>
  <c r="J25" i="47"/>
  <c r="I25" i="47"/>
  <c r="F25" i="47"/>
  <c r="E25" i="47"/>
  <c r="D25" i="47"/>
  <c r="N8" i="47"/>
  <c r="N7" i="47" s="1"/>
  <c r="N37" i="47" s="1"/>
  <c r="K8" i="47"/>
  <c r="K7" i="47" s="1"/>
  <c r="K37" i="47" s="1"/>
  <c r="J8" i="47"/>
  <c r="J7" i="47"/>
  <c r="J37" i="47" s="1"/>
  <c r="I8" i="47"/>
  <c r="I7" i="47" s="1"/>
  <c r="I37" i="47" s="1"/>
  <c r="F8" i="47"/>
  <c r="E8" i="47"/>
  <c r="E7" i="47" s="1"/>
  <c r="E37" i="47" s="1"/>
  <c r="D8" i="47"/>
  <c r="D7" i="47" s="1"/>
  <c r="D37" i="47" s="1"/>
  <c r="F7" i="47"/>
  <c r="F37" i="47" s="1"/>
  <c r="C35" i="47"/>
  <c r="C32" i="47"/>
  <c r="C29" i="47"/>
  <c r="C27" i="47"/>
  <c r="C24" i="47" s="1"/>
  <c r="C25" i="47"/>
  <c r="C8" i="47"/>
  <c r="H26" i="47"/>
  <c r="H25" i="47" s="1"/>
  <c r="O25" i="47" s="1"/>
  <c r="G26" i="47"/>
  <c r="H23" i="47"/>
  <c r="G23" i="47"/>
  <c r="H22" i="47"/>
  <c r="O22" i="47" s="1"/>
  <c r="G22" i="47"/>
  <c r="H21" i="47"/>
  <c r="O21" i="47" s="1"/>
  <c r="G21" i="47"/>
  <c r="H20" i="47"/>
  <c r="O20" i="47" s="1"/>
  <c r="G20" i="47"/>
  <c r="H19" i="47"/>
  <c r="O19" i="47" s="1"/>
  <c r="G19" i="47"/>
  <c r="H18" i="47"/>
  <c r="O18" i="47" s="1"/>
  <c r="G18" i="47"/>
  <c r="H17" i="47"/>
  <c r="O17" i="47" s="1"/>
  <c r="G17" i="47"/>
  <c r="H16" i="47"/>
  <c r="O16" i="47" s="1"/>
  <c r="G16" i="47"/>
  <c r="G9" i="47"/>
  <c r="H9" i="47"/>
  <c r="O9" i="47" s="1"/>
  <c r="G10" i="47"/>
  <c r="H10" i="47"/>
  <c r="O10" i="47" s="1"/>
  <c r="G11" i="47"/>
  <c r="H11" i="47"/>
  <c r="O11" i="47" s="1"/>
  <c r="G12" i="47"/>
  <c r="H12" i="47"/>
  <c r="O32" i="50"/>
  <c r="O31" i="50" s="1"/>
  <c r="L32" i="50"/>
  <c r="L31" i="50" s="1"/>
  <c r="K32" i="50"/>
  <c r="K31" i="50" s="1"/>
  <c r="J32" i="50"/>
  <c r="J31" i="50" s="1"/>
  <c r="G32" i="50"/>
  <c r="I32" i="50" s="1"/>
  <c r="P32" i="50" s="1"/>
  <c r="F32" i="50"/>
  <c r="H32" i="50" s="1"/>
  <c r="E31" i="50"/>
  <c r="O29" i="50"/>
  <c r="O28" i="50" s="1"/>
  <c r="L29" i="50"/>
  <c r="L28" i="50" s="1"/>
  <c r="K29" i="50"/>
  <c r="K28" i="50" s="1"/>
  <c r="J29" i="50"/>
  <c r="J28" i="50"/>
  <c r="G29" i="50"/>
  <c r="I29" i="50" s="1"/>
  <c r="G28" i="50"/>
  <c r="F29" i="50"/>
  <c r="H29" i="50" s="1"/>
  <c r="E28" i="50"/>
  <c r="O26" i="50"/>
  <c r="O25" i="50" s="1"/>
  <c r="L26" i="50"/>
  <c r="L25" i="50" s="1"/>
  <c r="K26" i="50"/>
  <c r="K25" i="50"/>
  <c r="J26" i="50"/>
  <c r="J25" i="50"/>
  <c r="G26" i="50"/>
  <c r="G25" i="50"/>
  <c r="F26" i="50"/>
  <c r="F25" i="50"/>
  <c r="E26" i="50"/>
  <c r="E25" i="50"/>
  <c r="O17" i="50"/>
  <c r="L17" i="50"/>
  <c r="G17" i="50"/>
  <c r="F17" i="50"/>
  <c r="E17" i="50"/>
  <c r="O8" i="50"/>
  <c r="O7" i="50" s="1"/>
  <c r="L8" i="50"/>
  <c r="L7" i="50"/>
  <c r="K8" i="50"/>
  <c r="K7" i="50" s="1"/>
  <c r="J8" i="50"/>
  <c r="J7" i="50" s="1"/>
  <c r="G8" i="50"/>
  <c r="G7" i="50" s="1"/>
  <c r="F8" i="50"/>
  <c r="F7" i="50" s="1"/>
  <c r="E8" i="50"/>
  <c r="E7" i="50" s="1"/>
  <c r="E34" i="50" s="1"/>
  <c r="D31" i="50"/>
  <c r="D28" i="50"/>
  <c r="D26" i="50"/>
  <c r="D25" i="50" s="1"/>
  <c r="D17" i="50"/>
  <c r="D8" i="50"/>
  <c r="I33" i="50"/>
  <c r="I31" i="50"/>
  <c r="H33" i="50"/>
  <c r="I30" i="50"/>
  <c r="I28" i="50"/>
  <c r="H30" i="50"/>
  <c r="H28" i="50" s="1"/>
  <c r="I27" i="50"/>
  <c r="I26" i="50" s="1"/>
  <c r="I25" i="50" s="1"/>
  <c r="H27" i="50"/>
  <c r="H26" i="50" s="1"/>
  <c r="H25" i="50" s="1"/>
  <c r="I24" i="50"/>
  <c r="P24" i="50" s="1"/>
  <c r="H24" i="50"/>
  <c r="I23" i="50"/>
  <c r="P23" i="50" s="1"/>
  <c r="H23" i="50"/>
  <c r="I22" i="50"/>
  <c r="P22" i="50" s="1"/>
  <c r="H22" i="50"/>
  <c r="M22" i="50" s="1"/>
  <c r="I21" i="50"/>
  <c r="P21" i="50" s="1"/>
  <c r="H21" i="50"/>
  <c r="I20" i="50"/>
  <c r="P20" i="50" s="1"/>
  <c r="H20" i="50"/>
  <c r="I19" i="50"/>
  <c r="H19" i="50"/>
  <c r="I18" i="50"/>
  <c r="H18" i="50"/>
  <c r="M18" i="50" s="1"/>
  <c r="H16" i="50"/>
  <c r="I15" i="50"/>
  <c r="P15" i="50" s="1"/>
  <c r="H15" i="50"/>
  <c r="I14" i="50"/>
  <c r="P14" i="50" s="1"/>
  <c r="H14" i="50"/>
  <c r="I12" i="50"/>
  <c r="P12" i="50" s="1"/>
  <c r="H12" i="50"/>
  <c r="I9" i="50"/>
  <c r="P9" i="50" s="1"/>
  <c r="H9" i="50"/>
  <c r="K55" i="51"/>
  <c r="J55" i="51"/>
  <c r="I55" i="51"/>
  <c r="H55" i="51"/>
  <c r="K54" i="51"/>
  <c r="J54" i="51"/>
  <c r="I54" i="51"/>
  <c r="H54" i="51"/>
  <c r="K53" i="51"/>
  <c r="K52" i="51" s="1"/>
  <c r="J53" i="51"/>
  <c r="J52" i="51" s="1"/>
  <c r="I53" i="51"/>
  <c r="I52" i="51" s="1"/>
  <c r="H53" i="51"/>
  <c r="H52" i="51" s="1"/>
  <c r="K51" i="51"/>
  <c r="J51" i="51"/>
  <c r="I51" i="51"/>
  <c r="H51" i="51"/>
  <c r="K49" i="51"/>
  <c r="J49" i="51"/>
  <c r="I49" i="51"/>
  <c r="H49" i="51"/>
  <c r="K46" i="51"/>
  <c r="J46" i="51"/>
  <c r="I46" i="51"/>
  <c r="H46" i="51"/>
  <c r="K45" i="51"/>
  <c r="J45" i="51"/>
  <c r="I45" i="51"/>
  <c r="H45" i="51"/>
  <c r="K44" i="51"/>
  <c r="K42" i="51" s="1"/>
  <c r="J44" i="51"/>
  <c r="I44" i="51"/>
  <c r="H44" i="51"/>
  <c r="K41" i="51"/>
  <c r="J41" i="51"/>
  <c r="I41" i="51"/>
  <c r="H41" i="51"/>
  <c r="K40" i="51"/>
  <c r="J40" i="51"/>
  <c r="I40" i="51"/>
  <c r="H40" i="51"/>
  <c r="M55" i="51"/>
  <c r="M46" i="51"/>
  <c r="L55" i="51"/>
  <c r="M33" i="51"/>
  <c r="M32" i="51" s="1"/>
  <c r="L33" i="51"/>
  <c r="L32" i="51" s="1"/>
  <c r="K32" i="51"/>
  <c r="J32" i="51"/>
  <c r="I32" i="51"/>
  <c r="H32" i="51"/>
  <c r="L31" i="51"/>
  <c r="M30" i="51"/>
  <c r="M40" i="51" s="1"/>
  <c r="L30" i="51"/>
  <c r="L29" i="51" s="1"/>
  <c r="K29" i="51"/>
  <c r="J29" i="51"/>
  <c r="I29" i="51"/>
  <c r="H29" i="51"/>
  <c r="L45" i="51"/>
  <c r="L26" i="51"/>
  <c r="K26" i="51"/>
  <c r="J26" i="51"/>
  <c r="I26" i="51"/>
  <c r="H26" i="51"/>
  <c r="H25" i="51" s="1"/>
  <c r="M24" i="51"/>
  <c r="L24" i="51"/>
  <c r="L22" i="51" s="1"/>
  <c r="K22" i="51"/>
  <c r="J22" i="51"/>
  <c r="I22" i="51"/>
  <c r="H22" i="51"/>
  <c r="M44" i="51"/>
  <c r="K19" i="51"/>
  <c r="J19" i="51"/>
  <c r="I19" i="51"/>
  <c r="I18" i="51" s="1"/>
  <c r="H19" i="51"/>
  <c r="M54" i="51"/>
  <c r="L54" i="51"/>
  <c r="M16" i="51"/>
  <c r="L16" i="51"/>
  <c r="M15" i="51"/>
  <c r="L15" i="51"/>
  <c r="M14" i="51"/>
  <c r="M13" i="51" s="1"/>
  <c r="L14" i="51"/>
  <c r="K13" i="51"/>
  <c r="K38" i="51" s="1"/>
  <c r="K37" i="51" s="1"/>
  <c r="J13" i="51"/>
  <c r="J50" i="51" s="1"/>
  <c r="J48" i="51" s="1"/>
  <c r="J47" i="51" s="1"/>
  <c r="I13" i="51"/>
  <c r="I50" i="51" s="1"/>
  <c r="I48" i="51" s="1"/>
  <c r="I47" i="51" s="1"/>
  <c r="H13" i="51"/>
  <c r="H50" i="51" s="1"/>
  <c r="H48" i="51" s="1"/>
  <c r="H47" i="51" s="1"/>
  <c r="I12" i="51"/>
  <c r="M9" i="51"/>
  <c r="L53" i="51"/>
  <c r="M49" i="51"/>
  <c r="K9" i="51"/>
  <c r="J9" i="51"/>
  <c r="I9" i="51"/>
  <c r="H9" i="51"/>
  <c r="G7" i="51"/>
  <c r="G8" i="51" s="1"/>
  <c r="G9" i="51" s="1"/>
  <c r="G10" i="51" s="1"/>
  <c r="G11" i="51" s="1"/>
  <c r="G12" i="51" s="1"/>
  <c r="G13" i="51" s="1"/>
  <c r="G14" i="51" s="1"/>
  <c r="G15" i="51" s="1"/>
  <c r="G16" i="51" s="1"/>
  <c r="G17" i="51" s="1"/>
  <c r="G18" i="51" s="1"/>
  <c r="G19" i="51" s="1"/>
  <c r="G20" i="51" s="1"/>
  <c r="G21" i="51" s="1"/>
  <c r="G22" i="51" s="1"/>
  <c r="G23" i="51" s="1"/>
  <c r="G24" i="51" s="1"/>
  <c r="G25" i="51" s="1"/>
  <c r="G26" i="51" s="1"/>
  <c r="G27" i="51" s="1"/>
  <c r="G28" i="51" s="1"/>
  <c r="G29" i="51" s="1"/>
  <c r="G30" i="51" s="1"/>
  <c r="G31" i="51" s="1"/>
  <c r="G32" i="51" s="1"/>
  <c r="G33" i="51" s="1"/>
  <c r="G34" i="51" s="1"/>
  <c r="G36" i="51" s="1"/>
  <c r="G37" i="51" s="1"/>
  <c r="G38" i="51" s="1"/>
  <c r="G39" i="51" s="1"/>
  <c r="G40" i="51" s="1"/>
  <c r="G41" i="51" s="1"/>
  <c r="G42" i="51" s="1"/>
  <c r="G43" i="51" s="1"/>
  <c r="G44" i="51" s="1"/>
  <c r="G45" i="51" s="1"/>
  <c r="G46" i="51" s="1"/>
  <c r="G47" i="51" s="1"/>
  <c r="G48" i="51" s="1"/>
  <c r="G49" i="51" s="1"/>
  <c r="G50" i="51" s="1"/>
  <c r="G51" i="51" s="1"/>
  <c r="G52" i="51" s="1"/>
  <c r="G53" i="51" s="1"/>
  <c r="G54" i="51" s="1"/>
  <c r="G55" i="51" s="1"/>
  <c r="A7" i="46"/>
  <c r="A8" i="47"/>
  <c r="A9" i="47" s="1"/>
  <c r="A10" i="47" s="1"/>
  <c r="A11" i="47" s="1"/>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J15" i="45"/>
  <c r="H15" i="45"/>
  <c r="I14" i="45"/>
  <c r="H14" i="45"/>
  <c r="J10" i="45"/>
  <c r="H10" i="45"/>
  <c r="K9" i="45"/>
  <c r="H9" i="45"/>
  <c r="H8" i="45"/>
  <c r="J7" i="45"/>
  <c r="H7" i="45"/>
  <c r="A7" i="50"/>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M9" i="49"/>
  <c r="L9" i="49"/>
  <c r="G9" i="49"/>
  <c r="F9" i="49"/>
  <c r="E9" i="49"/>
  <c r="D9" i="49"/>
  <c r="N9" i="49"/>
  <c r="A8" i="46"/>
  <c r="A9" i="46"/>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I15" i="45"/>
  <c r="H12" i="45"/>
  <c r="H13" i="45"/>
  <c r="I12" i="45"/>
  <c r="I13" i="45"/>
  <c r="I11" i="45"/>
  <c r="K12" i="45"/>
  <c r="K13" i="45"/>
  <c r="K11" i="45"/>
  <c r="I10" i="45"/>
  <c r="I9" i="45"/>
  <c r="L9" i="45"/>
  <c r="I8" i="45"/>
  <c r="I7" i="45"/>
  <c r="I6" i="45" s="1"/>
  <c r="K7" i="45"/>
  <c r="A7" i="45"/>
  <c r="A8" i="45" s="1"/>
  <c r="A9" i="45" s="1"/>
  <c r="A10" i="45" s="1"/>
  <c r="A11" i="45" s="1"/>
  <c r="A14" i="45" s="1"/>
  <c r="A15" i="45" s="1"/>
  <c r="L14" i="45"/>
  <c r="G6" i="46"/>
  <c r="G31" i="46" s="1"/>
  <c r="C7" i="47"/>
  <c r="C37" i="47" s="1"/>
  <c r="M27" i="50"/>
  <c r="M26" i="50" s="1"/>
  <c r="M25" i="50" s="1"/>
  <c r="D7" i="50"/>
  <c r="L44" i="51"/>
  <c r="L19" i="51"/>
  <c r="L46" i="51"/>
  <c r="I38" i="51"/>
  <c r="I37" i="51" s="1"/>
  <c r="L41" i="51"/>
  <c r="I8" i="50"/>
  <c r="O23" i="47"/>
  <c r="L30" i="47"/>
  <c r="L29" i="47" s="1"/>
  <c r="O26" i="47"/>
  <c r="H32" i="47"/>
  <c r="O32" i="47" s="1"/>
  <c r="L12" i="47"/>
  <c r="L18" i="47"/>
  <c r="L20" i="47"/>
  <c r="L22" i="47"/>
  <c r="L26" i="47"/>
  <c r="L25" i="47" s="1"/>
  <c r="L27" i="47"/>
  <c r="L24" i="47" s="1"/>
  <c r="L33" i="47"/>
  <c r="L32" i="47" s="1"/>
  <c r="L15" i="47"/>
  <c r="O12" i="47"/>
  <c r="L14" i="47"/>
  <c r="L10" i="47"/>
  <c r="P31" i="46"/>
  <c r="H11" i="45"/>
  <c r="H9" i="49"/>
  <c r="H17" i="50"/>
  <c r="G25" i="47"/>
  <c r="H12" i="51"/>
  <c r="H8" i="51" s="1"/>
  <c r="H31" i="50"/>
  <c r="L16" i="47"/>
  <c r="H8" i="47"/>
  <c r="H7" i="47" s="1"/>
  <c r="G8" i="47"/>
  <c r="G7" i="47" s="1"/>
  <c r="G37" i="47" s="1"/>
  <c r="L17" i="47"/>
  <c r="J31" i="46"/>
  <c r="P30" i="50"/>
  <c r="P28" i="50" s="1"/>
  <c r="L19" i="47"/>
  <c r="K8" i="45"/>
  <c r="L8" i="45" s="1"/>
  <c r="P33" i="50"/>
  <c r="P31" i="50" s="1"/>
  <c r="M32" i="50"/>
  <c r="M31" i="50" s="1"/>
  <c r="M29" i="50"/>
  <c r="M28" i="50" s="1"/>
  <c r="M12" i="50"/>
  <c r="M14" i="50"/>
  <c r="M21" i="50"/>
  <c r="L52" i="51"/>
  <c r="H38" i="51"/>
  <c r="H37" i="51" s="1"/>
  <c r="L9" i="51"/>
  <c r="M29" i="51"/>
  <c r="L49" i="51"/>
  <c r="M41" i="51"/>
  <c r="L13" i="51"/>
  <c r="L12" i="51" s="1"/>
  <c r="L8" i="51" s="1"/>
  <c r="J38" i="51"/>
  <c r="J37" i="51" s="1"/>
  <c r="M26" i="51"/>
  <c r="M25" i="51" s="1"/>
  <c r="J12" i="51"/>
  <c r="J8" i="51" s="1"/>
  <c r="K18" i="51"/>
  <c r="J25" i="51"/>
  <c r="K10" i="45"/>
  <c r="L10" i="45" s="1"/>
  <c r="L11" i="45"/>
  <c r="H6" i="45"/>
  <c r="L13" i="45"/>
  <c r="L15" i="45"/>
  <c r="K50" i="51"/>
  <c r="K48" i="51" s="1"/>
  <c r="K47" i="51" s="1"/>
  <c r="K12" i="51"/>
  <c r="K8" i="51" s="1"/>
  <c r="J6" i="45"/>
  <c r="M19" i="51"/>
  <c r="M22" i="51"/>
  <c r="M53" i="51"/>
  <c r="M52" i="51" s="1"/>
  <c r="H27" i="47"/>
  <c r="H8" i="50"/>
  <c r="H7" i="50" s="1"/>
  <c r="I9" i="49"/>
  <c r="J9" i="49"/>
  <c r="M45" i="51"/>
  <c r="I17" i="50"/>
  <c r="I7" i="50" s="1"/>
  <c r="P18" i="50"/>
  <c r="O36" i="47"/>
  <c r="H35" i="47"/>
  <c r="O35" i="47"/>
  <c r="L36" i="47"/>
  <c r="L35" i="47"/>
  <c r="K6" i="45"/>
  <c r="L38" i="51"/>
  <c r="M18" i="51" l="1"/>
  <c r="H37" i="47"/>
  <c r="K25" i="51"/>
  <c r="P27" i="50"/>
  <c r="P26" i="50" s="1"/>
  <c r="P25" i="50" s="1"/>
  <c r="O27" i="47"/>
  <c r="O24" i="47" s="1"/>
  <c r="H24" i="47"/>
  <c r="L11" i="47"/>
  <c r="L21" i="47"/>
  <c r="H29" i="47"/>
  <c r="O29" i="47" s="1"/>
  <c r="L7" i="45"/>
  <c r="K24" i="46"/>
  <c r="K23" i="46" s="1"/>
  <c r="K31" i="46" s="1"/>
  <c r="O25" i="46"/>
  <c r="O24" i="46" s="1"/>
  <c r="O23" i="46" s="1"/>
  <c r="S9" i="46"/>
  <c r="L8" i="46"/>
  <c r="O9" i="46"/>
  <c r="O11" i="46"/>
  <c r="I8" i="51"/>
  <c r="M42" i="51"/>
  <c r="L18" i="51"/>
  <c r="K36" i="51"/>
  <c r="J18" i="51"/>
  <c r="J7" i="51" s="1"/>
  <c r="J6" i="51" s="1"/>
  <c r="J42" i="51"/>
  <c r="J36" i="51" s="1"/>
  <c r="I42" i="51"/>
  <c r="I36" i="51" s="1"/>
  <c r="H18" i="51"/>
  <c r="H7" i="51" s="1"/>
  <c r="H6" i="51" s="1"/>
  <c r="L42" i="51"/>
  <c r="H42" i="51"/>
  <c r="H36" i="51" s="1"/>
  <c r="L50" i="51"/>
  <c r="M50" i="51"/>
  <c r="M12" i="51"/>
  <c r="M8" i="51" s="1"/>
  <c r="M7" i="51" s="1"/>
  <c r="M6" i="51" s="1"/>
  <c r="M38" i="51"/>
  <c r="K7" i="51"/>
  <c r="K6" i="51" s="1"/>
  <c r="I25" i="51"/>
  <c r="L40" i="51"/>
  <c r="L25" i="51"/>
  <c r="L7" i="51" s="1"/>
  <c r="L6" i="51" s="1"/>
  <c r="M51" i="51"/>
  <c r="M48" i="51" s="1"/>
  <c r="M47" i="51" s="1"/>
  <c r="M37" i="51"/>
  <c r="M36" i="51" s="1"/>
  <c r="L51" i="51"/>
  <c r="L37" i="51"/>
  <c r="L24" i="46"/>
  <c r="L23" i="46" s="1"/>
  <c r="L9" i="47"/>
  <c r="L8" i="47" s="1"/>
  <c r="L7" i="47" s="1"/>
  <c r="L37" i="47" s="1"/>
  <c r="L23" i="47"/>
  <c r="M9" i="50"/>
  <c r="M15" i="50"/>
  <c r="L34" i="50"/>
  <c r="F28" i="50"/>
  <c r="O8" i="47"/>
  <c r="O7" i="47" s="1"/>
  <c r="O37" i="47" s="1"/>
  <c r="D34" i="50"/>
  <c r="H34" i="50"/>
  <c r="P17" i="50"/>
  <c r="J34" i="50"/>
  <c r="O34" i="50"/>
  <c r="K34" i="50"/>
  <c r="F31" i="50"/>
  <c r="F34" i="50" s="1"/>
  <c r="G31" i="50"/>
  <c r="G34" i="50" s="1"/>
  <c r="I34" i="50"/>
  <c r="M20" i="50"/>
  <c r="M17" i="50" s="1"/>
  <c r="P8" i="50"/>
  <c r="P7" i="50" s="1"/>
  <c r="P34" i="50" s="1"/>
  <c r="M8" i="50"/>
  <c r="L12" i="45"/>
  <c r="L6" i="45"/>
  <c r="I7" i="51" l="1"/>
  <c r="I6" i="51" s="1"/>
  <c r="L36" i="51"/>
  <c r="O8" i="46"/>
  <c r="O7" i="46" s="1"/>
  <c r="O6" i="46" s="1"/>
  <c r="O31" i="46" s="1"/>
  <c r="L7" i="46"/>
  <c r="L6" i="46" s="1"/>
  <c r="L31" i="46" s="1"/>
  <c r="S7" i="46"/>
  <c r="S6" i="46" s="1"/>
  <c r="S8" i="46"/>
  <c r="S31" i="46"/>
  <c r="L48" i="51"/>
  <c r="L47" i="51" s="1"/>
  <c r="M7" i="50"/>
  <c r="M34" i="50" s="1"/>
</calcChain>
</file>

<file path=xl/sharedStrings.xml><?xml version="1.0" encoding="utf-8"?>
<sst xmlns="http://schemas.openxmlformats.org/spreadsheetml/2006/main" count="2109" uniqueCount="1226">
  <si>
    <t>AKTIVA</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</si>
  <si>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</si>
  <si>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</si>
  <si>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</si>
  <si>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</si>
  <si>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</si>
  <si>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</si>
  <si>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</si>
  <si>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</si>
  <si>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</si>
  <si>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</si>
  <si>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</si>
  <si>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</si>
  <si>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</si>
  <si>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</si>
  <si>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</si>
  <si>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</si>
  <si>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</si>
  <si>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</si>
  <si>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</si>
  <si>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</si>
  <si>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</si>
  <si>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</si>
  <si>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</si>
  <si>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</si>
  <si>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</si>
  <si>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</si>
  <si>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</si>
  <si>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</si>
  <si>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</si>
  <si>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</si>
  <si>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</si>
  <si>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</si>
  <si>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</si>
  <si>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</si>
  <si>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</si>
  <si>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</si>
  <si>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</si>
  <si>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</si>
  <si>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</si>
  <si>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</si>
  <si>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</si>
  <si>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</si>
  <si>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</si>
  <si>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</si>
  <si>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</si>
  <si>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</si>
  <si>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</si>
  <si>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</si>
  <si>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</si>
  <si>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</si>
  <si>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</si>
  <si>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</si>
  <si>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</si>
  <si>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</si>
  <si>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</si>
  <si>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</si>
  <si>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</si>
  <si>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</si>
  <si>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</si>
  <si>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</si>
  <si>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</si>
  <si>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</si>
  <si>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</si>
  <si>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</si>
  <si>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</si>
  <si>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</si>
  <si>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</si>
  <si>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</si>
  <si>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</si>
  <si>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</si>
  <si>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</si>
  <si>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</si>
  <si>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</si>
  <si>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</si>
  <si>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</si>
  <si>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</si>
  <si>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</si>
  <si>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</si>
  <si>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</si>
  <si>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</si>
  <si>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</si>
  <si>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</si>
  <si>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</si>
  <si>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</si>
  <si>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</si>
  <si>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</si>
  <si>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</si>
  <si>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</si>
  <si>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</si>
  <si>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</si>
  <si>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</si>
  <si>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</si>
  <si>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</si>
  <si>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</si>
  <si>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</si>
  <si>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</si>
  <si>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</si>
  <si>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</si>
  <si>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</si>
  <si>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</si>
  <si>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</si>
  <si>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</si>
  <si>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</si>
  <si>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</si>
  <si>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</si>
  <si>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</si>
  <si>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</si>
  <si>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</si>
  <si>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</si>
  <si>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</si>
  <si>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</si>
  <si>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</si>
  <si>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</si>
  <si>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</si>
  <si>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</si>
  <si>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</si>
  <si>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</si>
  <si>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</si>
  <si>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</si>
  <si>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</si>
  <si>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</si>
  <si>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</si>
  <si>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</si>
  <si>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</si>
  <si>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</si>
  <si>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</si>
  <si>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</si>
  <si>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</si>
  <si>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</si>
  <si>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</si>
  <si>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</si>
  <si>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</si>
  <si>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</si>
  <si>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</si>
  <si>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</si>
  <si>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</si>
  <si>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</si>
  <si>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</si>
  <si>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</si>
  <si>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</si>
  <si>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</si>
  <si>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</si>
  <si>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</si>
  <si>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</si>
  <si>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</si>
  <si>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</si>
  <si>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</si>
  <si>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</si>
  <si>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</si>
  <si>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</si>
  <si>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</si>
  <si>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</si>
  <si>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</si>
  <si>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</si>
  <si>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</si>
  <si>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</si>
  <si>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</si>
  <si>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</si>
  <si>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</si>
  <si>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</si>
  <si>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</si>
  <si>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</si>
  <si>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</si>
  <si>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</si>
  <si>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</si>
  <si>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</si>
  <si>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</si>
  <si>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</si>
  <si>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</si>
  <si>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</si>
  <si>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</si>
  <si>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</si>
  <si>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</si>
  <si>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</si>
  <si>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</si>
  <si>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</si>
  <si>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</si>
  <si>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</si>
  <si>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</si>
  <si>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</si>
  <si>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</si>
  <si>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</si>
  <si>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</si>
  <si>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</si>
  <si>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</si>
  <si>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</si>
  <si>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</si>
  <si>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</si>
  <si>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</si>
  <si>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 xml:space="preserve">                   14.Pohledávky za účastníky sdružení</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</si>
  <si>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</si>
  <si>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</si>
  <si>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</si>
  <si>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</si>
  <si>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</si>
  <si>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</si>
  <si>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</si>
  <si>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</si>
  <si>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</si>
  <si>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</si>
  <si>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</si>
  <si>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</si>
  <si>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</si>
  <si>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</si>
  <si>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</si>
  <si>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</si>
  <si>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</si>
  <si>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</si>
  <si>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</si>
  <si>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</si>
  <si>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</si>
  <si>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</si>
  <si>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</si>
  <si>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</si>
  <si>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</si>
  <si>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</si>
  <si>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</si>
  <si>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</si>
  <si>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</si>
  <si>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</si>
  <si>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</si>
  <si>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</si>
  <si>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</si>
  <si>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</si>
  <si>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</si>
  <si>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</si>
  <si>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</si>
  <si>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</si>
  <si>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</si>
  <si>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</si>
  <si>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</si>
  <si>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</si>
  <si>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</si>
  <si>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</si>
  <si>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</si>
  <si>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</si>
  <si>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</si>
  <si>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</si>
  <si>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</si>
  <si>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</si>
  <si>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</si>
  <si>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</si>
  <si>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</si>
  <si>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</si>
  <si>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</si>
  <si>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</si>
  <si>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</si>
  <si>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</si>
  <si>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</si>
  <si>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</si>
  <si>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</si>
  <si>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</si>
  <si>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</si>
  <si>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</si>
  <si>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</si>
  <si>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</si>
  <si>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</si>
  <si>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</si>
  <si>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</si>
  <si>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</si>
  <si>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</si>
  <si>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</si>
  <si>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</si>
  <si>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</si>
  <si>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ř.92 až 94</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</si>
  <si>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</si>
  <si>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</si>
  <si>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</si>
  <si>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</si>
  <si>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</si>
  <si>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</si>
  <si>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</si>
  <si>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</si>
  <si>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</si>
  <si>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</si>
  <si>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ř.96+98+106+130</t>
  </si>
  <si>
    <t>0095</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</si>
  <si>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</si>
  <si>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</si>
  <si>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</si>
  <si>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</si>
  <si>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</si>
  <si>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</si>
  <si>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</si>
  <si>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</si>
  <si>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</si>
  <si>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</si>
  <si>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</si>
  <si>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</si>
  <si>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</si>
  <si>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</si>
  <si>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</si>
  <si>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</si>
  <si>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</si>
  <si>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</si>
  <si>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</si>
  <si>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</si>
  <si>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</si>
  <si>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</si>
  <si>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</si>
  <si>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</si>
  <si>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</si>
  <si>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</si>
  <si>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</si>
  <si>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</si>
  <si>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</si>
  <si>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</si>
  <si>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</si>
  <si>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</si>
  <si>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</si>
  <si>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</si>
  <si>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</si>
  <si>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</si>
  <si>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</si>
  <si>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</si>
  <si>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</si>
  <si>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</si>
  <si>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</si>
  <si>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</si>
  <si>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</si>
  <si>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</si>
  <si>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</si>
  <si>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</si>
  <si>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</si>
  <si>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</si>
  <si>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</si>
  <si>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</si>
  <si>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</si>
  <si>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</si>
  <si>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</si>
  <si>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</si>
  <si>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</si>
  <si>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</si>
  <si>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</si>
  <si>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</si>
  <si>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</si>
  <si>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</si>
  <si>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</si>
  <si>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</si>
  <si>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</si>
  <si>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</si>
  <si>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</si>
  <si>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</si>
  <si>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</si>
  <si>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</si>
  <si>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</si>
  <si>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</si>
  <si>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</si>
  <si>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</si>
  <si>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</si>
  <si>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</si>
  <si>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</si>
  <si>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</si>
  <si>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</si>
  <si>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</si>
  <si>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</si>
  <si>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</si>
  <si>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</si>
  <si>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</si>
  <si>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</si>
  <si>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</si>
  <si>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</si>
  <si>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</si>
  <si>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</si>
  <si>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</si>
  <si>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</si>
  <si>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</si>
  <si>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</si>
  <si>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</si>
  <si>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</si>
  <si>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</si>
  <si>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</si>
  <si>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</si>
  <si>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</si>
  <si>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</si>
  <si>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</si>
  <si>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</si>
  <si>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</si>
  <si>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</si>
  <si>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</si>
  <si>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A. 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</si>
  <si>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</si>
  <si>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</si>
  <si>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</si>
  <si>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</si>
  <si>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</si>
  <si>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</si>
  <si>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</si>
  <si>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</si>
  <si>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</si>
  <si>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</si>
  <si>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</si>
  <si>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</si>
  <si>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</si>
  <si>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</si>
  <si>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</si>
  <si>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</si>
  <si>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</si>
  <si>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</si>
  <si>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</si>
  <si>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</si>
  <si>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</si>
  <si>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</si>
  <si>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 xml:space="preserve">            15.Daň z nemovitosti</t>
  </si>
  <si>
    <t xml:space="preserve">            16.Ostatní daně a poplatky</t>
  </si>
  <si>
    <t xml:space="preserve">    V.Ostatní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</si>
  <si>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</si>
  <si>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</si>
  <si>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</si>
  <si>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</si>
  <si>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</si>
  <si>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</si>
  <si>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</si>
  <si>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</si>
  <si>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</si>
  <si>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ř.31 až 36</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</si>
  <si>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</si>
  <si>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</si>
  <si>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</si>
  <si>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</si>
  <si>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</si>
  <si>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</si>
  <si>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32.Poskytnuté členské příspěvky</t>
  </si>
  <si>
    <t xml:space="preserve">     VIII.Daň z příjmů celkem</t>
  </si>
  <si>
    <t>ř.41</t>
  </si>
  <si>
    <t xml:space="preserve">            33.Dodatečné odvody daně z příjmů</t>
  </si>
  <si>
    <t>Náklady celkem</t>
  </si>
  <si>
    <t xml:space="preserve">ř.1+6+11+17+21+ 30+37+40 </t>
  </si>
  <si>
    <t>B. Výnosy</t>
  </si>
  <si>
    <t xml:space="preserve">        I.Tržby za vlastní výkony a za zboží celkem</t>
  </si>
  <si>
    <t>ř.44 až 46</t>
  </si>
  <si>
    <t xml:space="preserve">             1.Tržby za vlastní výrobky</t>
  </si>
  <si>
    <t xml:space="preserve">             2.Tržby z prodeje služeb</t>
  </si>
  <si>
    <t xml:space="preserve">             3.Tržby za prodané zboží</t>
  </si>
  <si>
    <t xml:space="preserve">       II.Změny stavu vnitroorganizačních zásob celkem</t>
  </si>
  <si>
    <t>ř.48 až 51</t>
  </si>
  <si>
    <t xml:space="preserve">             4.Změna stavu zásob nedokončené výroby</t>
  </si>
  <si>
    <t xml:space="preserve">             5.Změna stavu zásob polotovarů</t>
  </si>
  <si>
    <t xml:space="preserve">             6.Změna stavu zásob výrobků</t>
  </si>
  <si>
    <t xml:space="preserve">             7.Změna stavu zvířat</t>
  </si>
  <si>
    <t xml:space="preserve">       III.Aktivace celkem</t>
  </si>
  <si>
    <t>ř.53 až 56</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</si>
  <si>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</si>
  <si>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</si>
  <si>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</si>
  <si>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</si>
  <si>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</si>
  <si>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</si>
  <si>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</si>
  <si>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</si>
  <si>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</si>
  <si>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</si>
  <si>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</si>
  <si>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 xml:space="preserve">             17.Zúčtování fondů</t>
  </si>
  <si>
    <t xml:space="preserve">             18.Jiné ostatní výnosy</t>
  </si>
  <si>
    <t>ř.66 až 72</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</si>
  <si>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</si>
  <si>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</si>
  <si>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</si>
  <si>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</si>
  <si>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</si>
  <si>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</si>
  <si>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</si>
  <si>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</si>
  <si>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</si>
  <si>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</si>
  <si>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</si>
  <si>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</si>
  <si>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</si>
  <si>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</si>
  <si>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</si>
  <si>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C. Výsledek hospodaření před zdaněním</t>
  </si>
  <si>
    <t>ř.79 - 42</t>
  </si>
  <si>
    <t xml:space="preserve">             34.Daň z příjmů</t>
  </si>
  <si>
    <t>D. Výsledek hospodaření po zdanění</t>
  </si>
  <si>
    <t>ř.80 - 81</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</si>
  <si>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</si>
  <si>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</si>
  <si>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</si>
  <si>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</si>
  <si>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</si>
  <si>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</si>
  <si>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</si>
  <si>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</si>
  <si>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</si>
  <si>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</si>
  <si>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</si>
  <si>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</si>
  <si>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</si>
  <si>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</si>
  <si>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</si>
  <si>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</si>
  <si>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</si>
  <si>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</si>
  <si>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</si>
  <si>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</si>
  <si>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</si>
  <si>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</si>
  <si>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</si>
  <si>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</si>
  <si>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</si>
  <si>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</si>
  <si>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</si>
  <si>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C e l k e 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</si>
  <si>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</si>
  <si>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</si>
  <si>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</si>
  <si>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</si>
  <si>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</si>
  <si>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</si>
  <si>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</si>
  <si>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</si>
  <si>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</si>
  <si>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</si>
  <si>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</si>
  <si>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</si>
  <si>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</si>
  <si>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</si>
  <si>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</si>
  <si>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</si>
  <si>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</si>
  <si>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</si>
  <si>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</si>
  <si>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</si>
  <si>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</si>
  <si>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</si>
  <si>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</si>
  <si>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</si>
  <si>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</si>
  <si>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</si>
  <si>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</si>
  <si>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</si>
  <si>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</si>
  <si>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</si>
  <si>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</si>
  <si>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</si>
  <si>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</si>
  <si>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</si>
  <si>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</si>
  <si>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</si>
  <si>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</si>
  <si>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</si>
  <si>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</si>
  <si>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</si>
  <si>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</si>
  <si>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</si>
  <si>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</si>
  <si>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</si>
  <si>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</si>
  <si>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</si>
  <si>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</si>
  <si>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</si>
  <si>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</si>
  <si>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</si>
  <si>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</si>
  <si>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</si>
  <si>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</si>
  <si>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</si>
  <si>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</si>
  <si>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</si>
  <si>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</si>
  <si>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</si>
  <si>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</si>
  <si>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</si>
  <si>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</si>
  <si>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</si>
  <si>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</si>
  <si>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</si>
  <si>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</si>
  <si>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</si>
  <si>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</si>
  <si>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</si>
  <si>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</si>
  <si>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</si>
  <si>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</si>
  <si>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</si>
  <si>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</si>
  <si>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</si>
  <si>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</si>
  <si>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</si>
  <si>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</si>
  <si>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</si>
  <si>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</si>
  <si>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</si>
  <si>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</si>
  <si>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</si>
  <si>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</si>
  <si>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</si>
  <si>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</si>
  <si>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ř.80/1+80/2</t>
  </si>
  <si>
    <t>ř.82/1+82/2</t>
  </si>
  <si>
    <t>sl. 2</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</si>
  <si>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</si>
  <si>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</si>
  <si>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</si>
  <si>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</si>
  <si>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</si>
  <si>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</si>
  <si>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</si>
  <si>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</si>
  <si>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</si>
  <si>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</si>
  <si>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</si>
  <si>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7.Pořizovaný dlouhodobý finanční majetek</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</si>
  <si>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</si>
  <si>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</si>
  <si>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</si>
  <si>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</si>
  <si>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charset val="238"/>
      </rPr>
      <t>504/2002 Sb.</t>
    </r>
    <r>
      <rPr>
        <sz val="9"/>
        <rFont val="Calibri"/>
        <family val="2"/>
        <charset val="238"/>
      </rPr>
      <t xml:space="preserve"> ve znění pozdějších předpisů</t>
    </r>
  </si>
  <si>
    <r>
      <t xml:space="preserve"> Příloha č.2 k vyhlášce č. </t>
    </r>
    <r>
      <rPr>
        <b/>
        <sz val="9"/>
        <rFont val="Calibri"/>
        <family val="2"/>
        <charset val="238"/>
      </rPr>
      <t>504/2002 Sb.</t>
    </r>
    <r>
      <rPr>
        <sz val="9"/>
        <rFont val="Calibri"/>
        <family val="2"/>
        <charset val="238"/>
      </rPr>
      <t xml:space="preserve"> ve znění pozdějších předpisů</t>
    </r>
  </si>
  <si>
    <t xml:space="preserve">    Celkem</t>
  </si>
  <si>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</si>
  <si>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</si>
  <si>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</si>
  <si>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</si>
  <si>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</si>
  <si>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</si>
  <si>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</si>
  <si>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</si>
  <si>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</si>
  <si>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</si>
  <si>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</si>
  <si>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</si>
  <si>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</si>
  <si>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</si>
  <si>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</si>
  <si>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</si>
  <si>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</si>
  <si>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</si>
  <si>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</si>
  <si>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</si>
  <si>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</si>
  <si>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</si>
  <si>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</si>
  <si>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</si>
  <si>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</si>
  <si>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</si>
  <si>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</si>
  <si>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</si>
  <si>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</si>
  <si>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</si>
  <si>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</si>
  <si>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</si>
  <si>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</si>
  <si>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</si>
  <si>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</si>
  <si>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</si>
  <si>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další dle specifikace VŠ</t>
  </si>
  <si>
    <t>Výsledek hospodaření</t>
  </si>
  <si>
    <t>l=h-b</t>
  </si>
  <si>
    <t>m=k-c</t>
  </si>
  <si>
    <r>
      <rPr>
        <sz val="8"/>
        <rFont val="Calibri"/>
        <family val="2"/>
        <charset val="238"/>
      </rPr>
      <t>(2)</t>
    </r>
    <r>
      <rPr>
        <sz val="10"/>
        <rFont val="Calibri"/>
        <family val="2"/>
        <charset val="238"/>
      </rPr>
      <t xml:space="preserve"> V případě použití tohoto řádku, VŠ blíže specifikuje.</t>
    </r>
  </si>
  <si>
    <r>
      <t xml:space="preserve">Menzy a ostatní stravovací zařízení, pro která vydalo souhlas MŠMT </t>
    </r>
    <r>
      <rPr>
        <sz val="8"/>
        <rFont val="Calibri"/>
        <family val="2"/>
        <charset val="238"/>
      </rPr>
      <t>(1)</t>
    </r>
  </si>
  <si>
    <t>sl.  3</t>
  </si>
  <si>
    <t>sl. 4</t>
  </si>
  <si>
    <r>
      <rPr>
        <sz val="8"/>
        <rFont val="Calibri"/>
        <family val="2"/>
        <charset val="238"/>
      </rPr>
      <t>(3)</t>
    </r>
    <r>
      <rPr>
        <sz val="10"/>
        <rFont val="Calibri"/>
        <family val="2"/>
        <charset val="238"/>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</si>
  <si>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</si>
  <si>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t>ř.43+47+52+57+65+73+77</t>
  </si>
  <si>
    <t>poč. stav.</t>
  </si>
  <si>
    <t>celkem (+)</t>
  </si>
  <si>
    <t>k 31.12.</t>
  </si>
  <si>
    <t>e=a+b-d</t>
  </si>
  <si>
    <t xml:space="preserve">Fondy celkem  </t>
  </si>
  <si>
    <t>6a</t>
  </si>
  <si>
    <t>6b</t>
  </si>
  <si>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</si>
  <si>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</si>
  <si>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</si>
  <si>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</si>
  <si>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</si>
  <si>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</si>
  <si>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</si>
  <si>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</si>
  <si>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</si>
  <si>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</si>
  <si>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</si>
  <si>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</si>
  <si>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</si>
  <si>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</si>
  <si>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</si>
  <si>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</si>
  <si>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</si>
  <si>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</si>
  <si>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</si>
  <si>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</si>
  <si>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</si>
  <si>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</si>
  <si>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</si>
  <si>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 xml:space="preserve">     VI.Odpisy, prodaný majetek, tvorba rezerv a opravných položek celkem</t>
  </si>
  <si>
    <t xml:space="preserve">            25.Odpisy dlouhodobého nehmotného a hmotného majetku</t>
  </si>
  <si>
    <t xml:space="preserve">            26.Zůstat. cena prodaného dlouh. nehmotného a hmotného majetku</t>
  </si>
  <si>
    <t xml:space="preserve">            31.Poskytnuté příspěvky zúčtované mezi organizačními složkami</t>
  </si>
  <si>
    <t xml:space="preserve">       V.Tržby z prodeje majetku, zúčtování rezerv a opravných položek celkem</t>
  </si>
  <si>
    <t xml:space="preserve">             19.Tržby z prodeje dlouh. nehmotného a hmotného majetku</t>
  </si>
  <si>
    <t>Poplatky stanovené dle § 58 zákona 111/1998 Sb.</t>
  </si>
  <si>
    <t>Pronájem</t>
  </si>
  <si>
    <t>Tržby z prodeje majetku</t>
  </si>
  <si>
    <t>Dary</t>
  </si>
  <si>
    <t>Dědictví</t>
  </si>
  <si>
    <t>Vybrané činnosti</t>
  </si>
  <si>
    <t>Výnosy za rok 2011</t>
  </si>
  <si>
    <r>
      <rPr>
        <sz val="8"/>
        <color indexed="8"/>
        <rFont val="Calibri"/>
        <family val="2"/>
        <charset val="238"/>
      </rPr>
      <t>(4)</t>
    </r>
    <r>
      <rPr>
        <sz val="10"/>
        <color indexed="8"/>
        <rFont val="Calibri"/>
        <family val="2"/>
        <charset val="238"/>
      </rPr>
      <t xml:space="preserve"> </t>
    </r>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</si>
  <si>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t>Zdroje</t>
  </si>
  <si>
    <t>Koleje a menzy - celkem</t>
  </si>
  <si>
    <t>hlavní + doplňková (hospodářská) činnost</t>
  </si>
  <si>
    <r>
      <t xml:space="preserve">ostatní příjmy </t>
    </r>
    <r>
      <rPr>
        <sz val="10"/>
        <rFont val="Calibri"/>
        <family val="2"/>
        <charset val="238"/>
      </rPr>
      <t>(1)</t>
    </r>
  </si>
  <si>
    <r>
      <t xml:space="preserve">ostatní užití </t>
    </r>
    <r>
      <rPr>
        <sz val="10"/>
        <rFont val="Calibri"/>
        <family val="2"/>
        <charset val="238"/>
      </rPr>
      <t>(1)</t>
    </r>
  </si>
  <si>
    <r>
      <t xml:space="preserve">poplatky za studium dle § 58 zákona 111/81998 Sb. </t>
    </r>
    <r>
      <rPr>
        <sz val="10"/>
        <color indexed="8"/>
        <rFont val="Calibri"/>
        <family val="2"/>
        <charset val="238"/>
      </rPr>
      <t>(1)</t>
    </r>
  </si>
  <si>
    <r>
      <t xml:space="preserve">ostatní příjmy </t>
    </r>
    <r>
      <rPr>
        <sz val="10"/>
        <color indexed="8"/>
        <rFont val="Calibri"/>
        <family val="2"/>
        <charset val="238"/>
      </rPr>
      <t>(2)</t>
    </r>
  </si>
  <si>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</si>
  <si>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</si>
  <si>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</si>
  <si>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</si>
  <si>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</si>
  <si>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</si>
  <si>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</si>
  <si>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</si>
  <si>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</si>
  <si>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</si>
  <si>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</si>
  <si>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</si>
  <si>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</si>
  <si>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</si>
  <si>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</si>
  <si>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</si>
  <si>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4.1 Infrastruktura pro výuku na VŠ spojenou s výzkumem</t>
  </si>
  <si>
    <t>C  e  l  k  e  m</t>
  </si>
  <si>
    <t>Vratka nevyčerpaných prostředků</t>
  </si>
  <si>
    <t>Název údaje</t>
  </si>
  <si>
    <t>I. Běžné prostředky</t>
  </si>
  <si>
    <t>II. Kapitálové prostředky</t>
  </si>
  <si>
    <t>III. Celkem</t>
  </si>
  <si>
    <r>
      <t xml:space="preserve">poskytnuto </t>
    </r>
    <r>
      <rPr>
        <sz val="8"/>
        <rFont val="Calibri"/>
        <family val="2"/>
        <charset val="238"/>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</si>
  <si>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</si>
  <si>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</si>
  <si>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</si>
  <si>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</si>
  <si>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</si>
  <si>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charset val="238"/>
      </rPr>
      <t>celkem</t>
    </r>
    <r>
      <rPr>
        <sz val="10"/>
        <color indexed="8"/>
        <rFont val="Calibri"/>
        <family val="2"/>
        <charset val="238"/>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</si>
  <si>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</si>
  <si>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</si>
  <si>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</si>
  <si>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</si>
  <si>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</si>
  <si>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</si>
  <si>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</si>
  <si>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</si>
  <si>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</si>
  <si>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</si>
  <si>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</si>
  <si>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</si>
  <si>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M</t>
  </si>
  <si>
    <t>Mimořádné aktivity</t>
  </si>
  <si>
    <t>S</t>
  </si>
  <si>
    <t>Sociální stipendia</t>
  </si>
  <si>
    <t>U</t>
  </si>
  <si>
    <t>Ubytovací stipendia</t>
  </si>
  <si>
    <t>G</t>
  </si>
  <si>
    <t>Fond rozvoje vysokých škol</t>
  </si>
  <si>
    <t>I</t>
  </si>
  <si>
    <t>Rozvojové programy</t>
  </si>
  <si>
    <t>J</t>
  </si>
  <si>
    <t>Dotace na ubytování a stravování</t>
  </si>
  <si>
    <t>A+B</t>
  </si>
  <si>
    <r>
      <t xml:space="preserve">Druh podpory (dotační položky a ukazatele) </t>
    </r>
    <r>
      <rPr>
        <sz val="8"/>
        <color indexed="8"/>
        <rFont val="Calibri"/>
        <family val="2"/>
        <charset val="238"/>
      </rPr>
      <t>(1)</t>
    </r>
  </si>
  <si>
    <r>
      <t>poskytnuté</t>
    </r>
    <r>
      <rPr>
        <sz val="8"/>
        <color indexed="8"/>
        <rFont val="Calibri"/>
        <family val="2"/>
        <charset val="238"/>
      </rPr>
      <t xml:space="preserve"> (2)</t>
    </r>
  </si>
  <si>
    <r>
      <t>použité</t>
    </r>
    <r>
      <rPr>
        <sz val="8"/>
        <color indexed="8"/>
        <rFont val="Calibri"/>
        <family val="2"/>
        <charset val="238"/>
      </rPr>
      <t xml:space="preserve"> (3)</t>
    </r>
  </si>
  <si>
    <t>další dle specifikace VVŠ</t>
  </si>
  <si>
    <t>Vratka nevyčerp. prostředků</t>
  </si>
  <si>
    <t>OON</t>
  </si>
  <si>
    <r>
      <t xml:space="preserve">Prostředky z veřejných zdrojů </t>
    </r>
    <r>
      <rPr>
        <b/>
        <sz val="10"/>
        <color indexed="8"/>
        <rFont val="Calibri"/>
        <family val="2"/>
        <charset val="238"/>
      </rPr>
      <t xml:space="preserve">běžné </t>
    </r>
    <r>
      <rPr>
        <sz val="8"/>
        <color indexed="8"/>
        <rFont val="Calibri"/>
        <family val="2"/>
        <charset val="238"/>
      </rPr>
      <t>(1)</t>
    </r>
  </si>
  <si>
    <r>
      <t xml:space="preserve">poskytnuté </t>
    </r>
    <r>
      <rPr>
        <sz val="8"/>
        <color indexed="8"/>
        <rFont val="Calibri"/>
        <family val="2"/>
        <charset val="238"/>
      </rPr>
      <t>(2)</t>
    </r>
  </si>
  <si>
    <r>
      <rPr>
        <sz val="8"/>
        <rFont val="Calibri"/>
        <family val="2"/>
        <charset val="238"/>
      </rPr>
      <t>(2)</t>
    </r>
    <r>
      <rPr>
        <sz val="10"/>
        <rFont val="Calibri"/>
        <family val="2"/>
        <charset val="238"/>
      </rPr>
      <t xml:space="preserve"> Uvedou se finanční prostředky ve výši dle vystavených limitek k 31. 12. 2011</t>
    </r>
  </si>
  <si>
    <r>
      <rPr>
        <sz val="8"/>
        <rFont val="Calibri"/>
        <family val="2"/>
        <charset val="238"/>
      </rPr>
      <t>(3)</t>
    </r>
    <r>
      <rPr>
        <sz val="10"/>
        <rFont val="Calibri"/>
        <family val="2"/>
        <charset val="238"/>
      </rPr>
      <t xml:space="preserve"> Uvedou se prostředky fondu reprodukce majetku VVŠ, případně investičního příspěvku daného roku.  Pokud v hodnotě bude investiční příspěvek obsažen, je třeba tuto skutečnost specifikovat v komentáři.</t>
    </r>
  </si>
  <si>
    <r>
      <t>Studijní programy a s nimi spojená tvůrčí činnost</t>
    </r>
    <r>
      <rPr>
        <sz val="8"/>
        <color indexed="8"/>
        <rFont val="Calibri"/>
        <family val="2"/>
        <charset val="238"/>
      </rPr>
      <t xml:space="preserve"> (6)</t>
    </r>
  </si>
  <si>
    <t>Územní rozpočty</t>
  </si>
  <si>
    <t>f*</t>
  </si>
  <si>
    <t>Ostatní kapitoly státního rozpočtu</t>
  </si>
  <si>
    <r>
      <t xml:space="preserve">Prostředky ze zahraničí </t>
    </r>
    <r>
      <rPr>
        <sz val="10"/>
        <color indexed="8"/>
        <rFont val="Calibri"/>
        <family val="2"/>
        <charset val="238"/>
      </rPr>
      <t>(získané přímo VVŠ)</t>
    </r>
  </si>
  <si>
    <r>
      <t xml:space="preserve">Druh podpory/název programu </t>
    </r>
    <r>
      <rPr>
        <sz val="8"/>
        <color indexed="8"/>
        <rFont val="Calibri"/>
        <family val="2"/>
        <charset val="238"/>
      </rPr>
      <t>(1)</t>
    </r>
  </si>
  <si>
    <r>
      <t xml:space="preserve">poskytnuté </t>
    </r>
    <r>
      <rPr>
        <sz val="8"/>
        <color indexed="8"/>
        <rFont val="Calibri"/>
        <family val="2"/>
        <charset val="238"/>
      </rPr>
      <t>(2)</t>
    </r>
  </si>
  <si>
    <r>
      <t xml:space="preserve">použité </t>
    </r>
    <r>
      <rPr>
        <sz val="8"/>
        <color indexed="8"/>
        <rFont val="Calibri"/>
        <family val="2"/>
        <charset val="238"/>
      </rPr>
      <t>(3)</t>
    </r>
  </si>
  <si>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jako podpora VaV podle zákona 130/2002 Sb. Uvádí se ve shodě s objemem finančních prostředků uvedených v rozhodnutí (sl. a, c, e).</t>
    </r>
  </si>
  <si>
    <t>j=f+i</t>
  </si>
  <si>
    <t>specifikovat dle programu</t>
  </si>
  <si>
    <r>
      <t>Vlastní použité</t>
    </r>
    <r>
      <rPr>
        <sz val="8"/>
        <color indexed="8"/>
        <rFont val="Calibri"/>
        <family val="2"/>
        <charset val="238"/>
      </rPr>
      <t xml:space="preserve"> (3)</t>
    </r>
  </si>
  <si>
    <r>
      <rPr>
        <sz val="8"/>
        <rFont val="Calibri"/>
        <family val="2"/>
        <charset val="238"/>
      </rPr>
      <t>(4)</t>
    </r>
    <r>
      <rPr>
        <sz val="9"/>
        <rFont val="Calibri"/>
        <family val="2"/>
        <charset val="238"/>
      </rPr>
      <t xml:space="preserve"> Uvedou se </t>
    </r>
    <r>
      <rPr>
        <sz val="10"/>
        <rFont val="Calibri"/>
        <family val="2"/>
        <charset val="238"/>
      </rPr>
      <t>prostředky nezařazené v předchozích sloupcích.</t>
    </r>
  </si>
  <si>
    <t>f**</t>
  </si>
  <si>
    <r>
      <t xml:space="preserve">Operační program/prioritní osa/oblast podpory  </t>
    </r>
    <r>
      <rPr>
        <sz val="8"/>
        <color indexed="8"/>
        <rFont val="Calibri"/>
        <family val="2"/>
        <charset val="238"/>
      </rPr>
      <t>(1)</t>
    </r>
  </si>
  <si>
    <r>
      <t xml:space="preserve">poskytnuté </t>
    </r>
    <r>
      <rPr>
        <sz val="8"/>
        <color indexed="8"/>
        <rFont val="Calibri"/>
        <family val="2"/>
        <charset val="238"/>
      </rPr>
      <t>(3)</t>
    </r>
  </si>
  <si>
    <r>
      <t xml:space="preserve">použité </t>
    </r>
    <r>
      <rPr>
        <sz val="8"/>
        <color indexed="8"/>
        <rFont val="Calibri"/>
        <family val="2"/>
        <charset val="238"/>
      </rPr>
      <t>(4)</t>
    </r>
  </si>
  <si>
    <r>
      <t>z toho zdroje EU v</t>
    </r>
    <r>
      <rPr>
        <sz val="10"/>
        <color indexed="8"/>
        <rFont val="Calibri"/>
        <family val="2"/>
        <charset val="238"/>
      </rPr>
      <t xml:space="preserve"> %</t>
    </r>
    <r>
      <rPr>
        <sz val="8"/>
        <color indexed="8"/>
        <rFont val="Calibri"/>
        <family val="2"/>
        <charset val="238"/>
      </rPr>
      <t xml:space="preserve"> (5)</t>
    </r>
  </si>
  <si>
    <r>
      <t xml:space="preserve">VaV </t>
    </r>
    <r>
      <rPr>
        <sz val="8"/>
        <color indexed="8"/>
        <rFont val="Calibri"/>
        <family val="2"/>
        <charset val="238"/>
      </rPr>
      <t>(2)</t>
    </r>
  </si>
  <si>
    <r>
      <rPr>
        <sz val="8"/>
        <color indexed="8"/>
        <rFont val="Calibri"/>
        <family val="2"/>
        <charset val="238"/>
      </rPr>
      <t>(3)</t>
    </r>
    <r>
      <rPr>
        <sz val="10"/>
        <color indexed="8"/>
        <rFont val="Calibri"/>
        <family val="2"/>
        <charset val="238"/>
      </rPr>
      <t xml:space="preserve"> Uvedou se prostředky, které byly vysoké škole poskytnuty v roce 2011 na základě Rozhodnutí o poskytnutí dotace na přípravu a realizaci všech projektů uvedeného operačního programu a prioritní osy. </t>
    </r>
  </si>
  <si>
    <r>
      <rPr>
        <sz val="8"/>
        <color indexed="8"/>
        <rFont val="Calibri"/>
        <family val="2"/>
        <charset val="238"/>
      </rPr>
      <t>(5)</t>
    </r>
    <r>
      <rPr>
        <sz val="10"/>
        <color indexed="8"/>
        <rFont val="Calibri"/>
        <family val="2"/>
        <charset val="238"/>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</si>
  <si>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charset val="238"/>
      </rPr>
      <t>(9)</t>
    </r>
    <r>
      <rPr>
        <sz val="10"/>
        <color indexed="8"/>
        <rFont val="Calibri"/>
        <family val="2"/>
        <charset val="238"/>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</si>
  <si>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rPr>
        <sz val="8"/>
        <rFont val="Calibri"/>
        <family val="2"/>
        <charset val="238"/>
      </rPr>
      <t>(1)</t>
    </r>
    <r>
      <rPr>
        <sz val="10"/>
        <rFont val="Calibri"/>
        <family val="2"/>
        <charset val="238"/>
      </rPr>
      <t xml:space="preserve"> Uvedou se prostředky, které škola v roce 2011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</si>
  <si>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další dle operačního programu, PO a oblasti podpory</t>
  </si>
  <si>
    <r>
      <t>Prostředky ze zahraničí</t>
    </r>
    <r>
      <rPr>
        <b/>
        <sz val="10"/>
        <color indexed="8"/>
        <rFont val="Calibri"/>
        <family val="2"/>
        <charset val="238"/>
      </rPr>
      <t xml:space="preserve"> (získané přímo VVŠ)</t>
    </r>
  </si>
  <si>
    <r>
      <rPr>
        <sz val="8"/>
        <color indexed="8"/>
        <rFont val="Calibri"/>
        <family val="2"/>
        <charset val="238"/>
      </rPr>
      <t xml:space="preserve">(2) </t>
    </r>
    <r>
      <rPr>
        <sz val="10"/>
        <color indexed="8"/>
        <rFont val="Calibri"/>
        <family val="2"/>
        <charset val="238"/>
      </rPr>
      <t xml:space="preserve">Vysoká škola uvede pro oblast podpory financovanou z prostředků VaV dle zákona č. 130/2002 Sb. o podpoře výzkumu a vývoje zkratku VaV. </t>
    </r>
  </si>
  <si>
    <r>
      <rPr>
        <sz val="8"/>
        <color indexed="8"/>
        <rFont val="Calibri"/>
        <family val="2"/>
        <charset val="238"/>
      </rPr>
      <t>(5)</t>
    </r>
    <r>
      <rPr>
        <sz val="10"/>
        <color indexed="8"/>
        <rFont val="Calibri"/>
        <family val="2"/>
        <charset val="238"/>
      </rPr>
      <t xml:space="preserve"> Jedná se o vědecké pracovníky, kteří v rámci svého úvazku na vysoké škole pouze vědecky pracují. Pedagogické činnosti se nevěnují vůbec.</t>
    </r>
  </si>
  <si>
    <r>
      <rPr>
        <sz val="8"/>
        <color indexed="8"/>
        <rFont val="Calibri"/>
        <family val="2"/>
        <charset val="238"/>
      </rPr>
      <t>(6)</t>
    </r>
    <r>
      <rPr>
        <sz val="10"/>
        <color indexed="8"/>
        <rFont val="Calibri"/>
        <family val="2"/>
        <charset val="238"/>
      </rPr>
      <t xml:space="preserve"> Úvazky pracovníků, v nichž se zaměstnanci vysoké školy nevěnují ani pedagogické ani vědecké činnosti; jde zejména o technicko- hospodářské pracovníky, provozní a obchodně provozní pracovníky, zdravotní a ostatní pracovníky, atp.</t>
    </r>
  </si>
  <si>
    <r>
      <t xml:space="preserve">  C  e  l  k  e  m</t>
    </r>
    <r>
      <rPr>
        <sz val="11"/>
        <rFont val="Calibri"/>
        <family val="2"/>
        <charset val="238"/>
      </rPr>
      <t xml:space="preserve"> </t>
    </r>
    <r>
      <rPr>
        <sz val="8"/>
        <rFont val="Calibri"/>
        <family val="2"/>
        <charset val="238"/>
      </rPr>
      <t xml:space="preserve"> (5)</t>
    </r>
  </si>
  <si>
    <t>Tabulka 3   Hospodářský výsledek za rok 2011</t>
  </si>
  <si>
    <t>Tabulka 1   Rozvaha (bilance)</t>
  </si>
  <si>
    <t>Tabulka 4   Přehled o peněžních tocích (výkaz cash flow)</t>
  </si>
  <si>
    <t xml:space="preserve">Tabulka 5.a   Financování vzdělávací a vědecké, výzkumné, vývojové a inovační, umělecké a další tvůrčí činnosti v roce 2011  </t>
  </si>
  <si>
    <t>Tabulka 5.c  Financování programů reprodukce majetku v roce 2011</t>
  </si>
  <si>
    <t>Tabulka 6  Přehled vybraných výnosů za rok 2011</t>
  </si>
  <si>
    <t>Tabulka 7   Příjmy z poplatků a úhrad za další činnosti poskytované veřejnou vysokou školou</t>
  </si>
  <si>
    <t>Tabulka 8   Pracovníci a mzdové prostředky za rok 2011</t>
  </si>
  <si>
    <r>
      <t xml:space="preserve">Tabulka 10   Neinvestiční náklady a výnosy - Koleje a menzy </t>
    </r>
    <r>
      <rPr>
        <sz val="12"/>
        <rFont val="Calibri"/>
        <family val="2"/>
        <charset val="238"/>
      </rPr>
      <t>(KaM)</t>
    </r>
  </si>
  <si>
    <t>Tabulka 10.a   Neinvestiční náklady a výnosy - oblast stravování</t>
  </si>
  <si>
    <t>Tabulka 10.b   Neinvestiční náklady a výnosy - oblast ubytování</t>
  </si>
  <si>
    <t>Tabulka 11   Fondy za rok 2011</t>
  </si>
  <si>
    <t>Tabulka 11.a   Rezervní fond za rok 2011</t>
  </si>
  <si>
    <t>Tabulka 11.b   Fond reprodukce investičního majetku za rok 2011</t>
  </si>
  <si>
    <t>Tabulka 11.c   Stipendijní fond za rok 2011</t>
  </si>
  <si>
    <t>Tabulka 11.d   Fond odměn za rok 2011</t>
  </si>
  <si>
    <t>Tabulka 11.e   Fond účelově určených prostředků za rok 2011</t>
  </si>
  <si>
    <t>Tabulka 11.f   Fond sociální za rok 2011</t>
  </si>
  <si>
    <r>
      <rPr>
        <sz val="8"/>
        <rFont val="Calibri"/>
        <family val="2"/>
        <charset val="238"/>
      </rPr>
      <t xml:space="preserve">(4) </t>
    </r>
    <r>
      <rPr>
        <sz val="10"/>
        <rFont val="Calibri"/>
        <family val="2"/>
        <charset val="238"/>
      </rPr>
      <t>Část tabulky Souhrn 1 a Souhrn 2 slouží k třídění údajů uvedených v předchozích řádcích tabulky 5</t>
    </r>
  </si>
  <si>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charset val="238"/>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</si>
  <si>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charset val="238"/>
      </rPr>
      <t>(4)</t>
    </r>
    <r>
      <rPr>
        <sz val="10"/>
        <color indexed="8"/>
        <rFont val="Calibri"/>
        <family val="2"/>
        <charset val="238"/>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</si>
  <si>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z toho zdroje zahr. v</t>
    </r>
    <r>
      <rPr>
        <sz val="10"/>
        <color indexed="8"/>
        <rFont val="Calibri"/>
        <family val="2"/>
        <charset val="238"/>
      </rPr>
      <t xml:space="preserve"> %</t>
    </r>
    <r>
      <rPr>
        <sz val="8"/>
        <color indexed="8"/>
        <rFont val="Calibri"/>
        <family val="2"/>
        <charset val="238"/>
      </rPr>
      <t xml:space="preserve"> (4)</t>
    </r>
  </si>
  <si>
    <r>
      <rPr>
        <sz val="8"/>
        <rFont val="Calibri"/>
        <family val="2"/>
        <charset val="238"/>
      </rPr>
      <t xml:space="preserve">(5)  </t>
    </r>
    <r>
      <rPr>
        <sz val="10"/>
        <rFont val="Calibri"/>
        <family val="2"/>
        <charset val="238"/>
      </rPr>
      <t>Součtová hodnota této tabulky se musí rovnat údaji uvedeném v tabulce 5, ř.10.</t>
    </r>
  </si>
  <si>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t>
    </r>
    <r>
      <rPr>
        <u/>
        <sz val="10"/>
        <color indexed="8"/>
        <rFont val="Calibri"/>
        <family val="2"/>
        <charset val="238"/>
      </rPr>
      <t>v částech označených VaV</t>
    </r>
    <r>
      <rPr>
        <sz val="10"/>
        <color indexed="8"/>
        <rFont val="Calibri"/>
        <family val="2"/>
        <charset val="238"/>
      </rPr>
      <t xml:space="preserve"> = Tab. 5, ř.6; za dotace ostatních kapitol státního rozpočtu = Tab. 5, ř.16; za územní rozpočty = Tab. 5, ř.23. Součtový údaj za MŠMT</t>
    </r>
    <r>
      <rPr>
        <u/>
        <sz val="10"/>
        <color indexed="8"/>
        <rFont val="Calibri"/>
        <family val="2"/>
        <charset val="238"/>
      </rPr>
      <t xml:space="preserve"> v částech neoznačených VaV</t>
    </r>
    <r>
      <rPr>
        <sz val="10"/>
        <color indexed="8"/>
        <rFont val="Calibri"/>
        <family val="2"/>
        <charset val="238"/>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</si>
  <si>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r>
      <rPr>
        <sz val="8"/>
        <color indexed="8"/>
        <rFont val="Calibri"/>
        <family val="2"/>
        <charset val="238"/>
      </rPr>
      <t>(4)</t>
    </r>
    <r>
      <rPr>
        <sz val="10"/>
        <color indexed="8"/>
        <rFont val="Calibri"/>
        <family val="2"/>
        <charset val="238"/>
      </rPr>
      <t xml:space="preserve"> Uvedou se prostředky použité v roce 2011 na přípravu a realizaci projektů v souladu s Rozhodnutím.</t>
    </r>
  </si>
  <si>
    <t>Součet hodnot sloupku "b", resp. "c"  za oblast stravování a sloupku "b", resp. "c" za oblast ubytování se rovná součtu hodnot z řádku 0042 sl. 1, resp. sl. 2 dílčího výkazu zisku a ztrát (Tab. 2) za součást školy KaM</t>
  </si>
  <si>
    <t>Součet hodnot sloupků "h", resp. "k"  za oblast stravování a sloupků "h", resp. "k" za oblast ubytování se rovná součtu hodnot z řádku 0079 sl. 1, resp. sl. 2 dílčího výkazu zisku a ztrát (Tab. 2) za součást školy KaM</t>
  </si>
  <si>
    <t>Součet počátečních stavů fondů k 1. 1. roku (pole a1) se rovná  údaji z řádku 0089 sl. 1 tab. 1 - Rozvaha</t>
  </si>
  <si>
    <t>Součet koncových stavů fondů k 31. 12. roku (pole e1) se rovná  údaji z řádku 0089 sl. 2 tab. 1 - Rozvaha</t>
  </si>
  <si>
    <r>
      <t xml:space="preserve">Tab. 8.b:    Pracovníci a mzdové prostředky za rok 2011 </t>
    </r>
    <r>
      <rPr>
        <sz val="11"/>
        <rFont val="Calibri"/>
        <family val="2"/>
        <charset val="238"/>
      </rPr>
      <t>(bez OON)</t>
    </r>
  </si>
  <si>
    <r>
      <t xml:space="preserve">Tab. 8.a:    Pracovníci a mzdové prostředky za rok 2011 </t>
    </r>
    <r>
      <rPr>
        <sz val="11"/>
        <rFont val="Calibri"/>
        <family val="2"/>
        <charset val="238"/>
      </rPr>
      <t>(dle zdroje financování mzdy a OON)</t>
    </r>
    <r>
      <rPr>
        <sz val="8"/>
        <rFont val="Calibri"/>
        <family val="2"/>
        <charset val="238"/>
      </rPr>
      <t xml:space="preserve"> (1)</t>
    </r>
  </si>
  <si>
    <r>
      <t xml:space="preserve">účet / součet </t>
    </r>
    <r>
      <rPr>
        <sz val="8"/>
        <rFont val="Calibri"/>
        <family val="2"/>
        <charset val="238"/>
      </rPr>
      <t>(2)</t>
    </r>
  </si>
  <si>
    <r>
      <t>řádek</t>
    </r>
    <r>
      <rPr>
        <sz val="9"/>
        <rFont val="Calibri"/>
        <family val="2"/>
        <charset val="238"/>
      </rPr>
      <t xml:space="preserve"> </t>
    </r>
    <r>
      <rPr>
        <sz val="8"/>
        <rFont val="Calibri"/>
        <family val="2"/>
        <charset val="238"/>
      </rPr>
      <t>(3)</t>
    </r>
  </si>
  <si>
    <r>
      <t>stav k 1.1.</t>
    </r>
    <r>
      <rPr>
        <b/>
        <sz val="8"/>
        <rFont val="Calibri"/>
        <family val="2"/>
        <charset val="238"/>
      </rPr>
      <t xml:space="preserve"> </t>
    </r>
    <r>
      <rPr>
        <sz val="8"/>
        <rFont val="Calibri"/>
        <family val="2"/>
        <charset val="238"/>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</si>
  <si>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</si>
  <si>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</si>
  <si>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</si>
  <si>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charset val="238"/>
      </rPr>
      <t>(ř.2+ř.27)</t>
    </r>
  </si>
  <si>
    <r>
      <t xml:space="preserve"> v tom: </t>
    </r>
    <r>
      <rPr>
        <b/>
        <sz val="10"/>
        <rFont val="Calibri"/>
        <family val="2"/>
        <charset val="238"/>
      </rPr>
      <t xml:space="preserve">1. prostředky plynoucí přes (z) veřejné rozpočty ČR   </t>
    </r>
    <r>
      <rPr>
        <b/>
        <sz val="8"/>
        <rFont val="Calibri"/>
        <family val="2"/>
        <charset val="238"/>
      </rPr>
      <t>(ř.3+ř.13+ř.20)</t>
    </r>
  </si>
  <si>
    <r>
      <t xml:space="preserve">získané přes kapitolu MŠMT  </t>
    </r>
    <r>
      <rPr>
        <sz val="8"/>
        <rFont val="Calibri"/>
        <family val="2"/>
        <charset val="238"/>
      </rPr>
      <t>(ř.4+ř.7)</t>
    </r>
  </si>
  <si>
    <r>
      <t xml:space="preserve">dotace ostatní  </t>
    </r>
    <r>
      <rPr>
        <sz val="8"/>
        <rFont val="Calibri"/>
        <family val="2"/>
        <charset val="238"/>
      </rPr>
      <t>(ř.8+ř.12)</t>
    </r>
  </si>
  <si>
    <r>
      <t xml:space="preserve">dotace spojené se vzdělávací činností  </t>
    </r>
    <r>
      <rPr>
        <sz val="8"/>
        <rFont val="Calibri"/>
        <family val="2"/>
        <charset val="238"/>
      </rPr>
      <t>(ř.9+ř.10+ř.11)</t>
    </r>
  </si>
  <si>
    <r>
      <t xml:space="preserve">získané přes ostatní kapitoly státního rozpočtu  </t>
    </r>
    <r>
      <rPr>
        <sz val="8"/>
        <rFont val="Calibri"/>
        <family val="2"/>
        <charset val="238"/>
      </rPr>
      <t>(ř.14+ř.17)</t>
    </r>
  </si>
  <si>
    <r>
      <t xml:space="preserve">dotace na operační programy EU  </t>
    </r>
    <r>
      <rPr>
        <sz val="8"/>
        <rFont val="Calibri"/>
        <family val="2"/>
        <charset val="238"/>
      </rPr>
      <t>(ř.15+ř.16)</t>
    </r>
  </si>
  <si>
    <r>
      <t xml:space="preserve">dotace ostatní  </t>
    </r>
    <r>
      <rPr>
        <sz val="8"/>
        <rFont val="Calibri"/>
        <family val="2"/>
        <charset val="238"/>
      </rPr>
      <t>(ř.18+ř.19)</t>
    </r>
  </si>
  <si>
    <r>
      <t xml:space="preserve">získané přes územní rozpočty  </t>
    </r>
    <r>
      <rPr>
        <sz val="8"/>
        <rFont val="Calibri"/>
        <family val="2"/>
        <charset val="238"/>
      </rPr>
      <t>(ř.21+ř.24)</t>
    </r>
  </si>
  <si>
    <r>
      <t xml:space="preserve">dotace na operační programy EU  </t>
    </r>
    <r>
      <rPr>
        <sz val="8"/>
        <rFont val="Calibri"/>
        <family val="2"/>
        <charset val="238"/>
      </rPr>
      <t>(ř.22+ř.23)</t>
    </r>
  </si>
  <si>
    <r>
      <t xml:space="preserve">v tom: </t>
    </r>
    <r>
      <rPr>
        <b/>
        <sz val="10"/>
        <rFont val="Calibri"/>
        <family val="2"/>
        <charset val="238"/>
      </rPr>
      <t xml:space="preserve">2. veřejné prostředky ze zahraničí </t>
    </r>
    <r>
      <rPr>
        <sz val="10"/>
        <rFont val="Calibri"/>
        <family val="2"/>
        <charset val="238"/>
      </rPr>
      <t xml:space="preserve">(získané přímo VVŠ)  </t>
    </r>
    <r>
      <rPr>
        <sz val="8"/>
        <rFont val="Calibri"/>
        <family val="2"/>
        <charset val="238"/>
      </rPr>
      <t>(ř.28+ř.29)</t>
    </r>
  </si>
  <si>
    <r>
      <t xml:space="preserve">SOUHRN 1 </t>
    </r>
    <r>
      <rPr>
        <sz val="8"/>
        <rFont val="Calibri"/>
        <family val="2"/>
        <charset val="238"/>
      </rPr>
      <t>(4)  (ř.31+ř.36)</t>
    </r>
  </si>
  <si>
    <r>
      <t xml:space="preserve">dotace spojené se vzdělávací činností  </t>
    </r>
    <r>
      <rPr>
        <sz val="8"/>
        <rFont val="Calibri"/>
        <family val="2"/>
        <charset val="238"/>
      </rPr>
      <t>(ř.32+ř.33+ř.34+ř.35)</t>
    </r>
  </si>
  <si>
    <r>
      <t xml:space="preserve">získané přes kapitolu MŠMT  </t>
    </r>
    <r>
      <rPr>
        <sz val="8"/>
        <rFont val="Calibri"/>
        <family val="2"/>
        <charset val="238"/>
      </rPr>
      <t>(ř.5+ř.8)</t>
    </r>
  </si>
  <si>
    <r>
      <t xml:space="preserve">získané přes ostatní kapitoly státního rozpočtu </t>
    </r>
    <r>
      <rPr>
        <sz val="8"/>
        <rFont val="Calibri"/>
        <family val="2"/>
        <charset val="238"/>
      </rPr>
      <t xml:space="preserve"> (ř.15+ř.18)</t>
    </r>
  </si>
  <si>
    <r>
      <t xml:space="preserve">získané přes územní rozpočty  </t>
    </r>
    <r>
      <rPr>
        <sz val="8"/>
        <rFont val="Calibri"/>
        <family val="2"/>
        <charset val="238"/>
      </rPr>
      <t xml:space="preserve"> (ř.22+ř.25)</t>
    </r>
  </si>
  <si>
    <r>
      <t xml:space="preserve">veřejné prostředky ze zahraničí (získané přímo VVŠ) </t>
    </r>
    <r>
      <rPr>
        <sz val="8"/>
        <rFont val="Calibri"/>
        <family val="2"/>
        <charset val="238"/>
      </rPr>
      <t xml:space="preserve"> (ř.28)</t>
    </r>
  </si>
  <si>
    <r>
      <t xml:space="preserve">dotace na VaV  </t>
    </r>
    <r>
      <rPr>
        <sz val="8"/>
        <rFont val="Calibri"/>
        <family val="2"/>
        <charset val="238"/>
      </rPr>
      <t>(ř.37+ř.38+ř.39+ř.40)</t>
    </r>
  </si>
  <si>
    <r>
      <t xml:space="preserve">získané přes kapitolu MŠMT  </t>
    </r>
    <r>
      <rPr>
        <sz val="8"/>
        <rFont val="Calibri"/>
        <family val="2"/>
        <charset val="238"/>
      </rPr>
      <t>(ř.6+ř.12)</t>
    </r>
  </si>
  <si>
    <r>
      <t xml:space="preserve">získané přes ostatní kapitoly státního rozpočtu  </t>
    </r>
    <r>
      <rPr>
        <sz val="8"/>
        <rFont val="Calibri"/>
        <family val="2"/>
        <charset val="238"/>
      </rPr>
      <t>(ř.16+ř.19)</t>
    </r>
  </si>
  <si>
    <r>
      <t xml:space="preserve">získané přes územní rozpočty </t>
    </r>
    <r>
      <rPr>
        <sz val="8"/>
        <rFont val="Calibri"/>
        <family val="2"/>
        <charset val="238"/>
      </rPr>
      <t>(ř.23+ř.26)</t>
    </r>
  </si>
  <si>
    <r>
      <t xml:space="preserve">veřejné prostředky ze zahraničí (získané přímo VVŠ) </t>
    </r>
    <r>
      <rPr>
        <sz val="8"/>
        <rFont val="Calibri"/>
        <family val="2"/>
        <charset val="238"/>
      </rPr>
      <t>(ř.29)</t>
    </r>
  </si>
  <si>
    <r>
      <t xml:space="preserve">SOUHRN 2  </t>
    </r>
    <r>
      <rPr>
        <b/>
        <sz val="8"/>
        <rFont val="Calibri"/>
        <family val="2"/>
        <charset val="238"/>
      </rPr>
      <t>(ř.42+ř.46)</t>
    </r>
  </si>
  <si>
    <r>
      <t xml:space="preserve">dotace spojené se vzdělávací činností  </t>
    </r>
    <r>
      <rPr>
        <sz val="8"/>
        <rFont val="Calibri"/>
        <family val="2"/>
        <charset val="238"/>
      </rPr>
      <t>(ř.43+ř.44+ř.45)</t>
    </r>
  </si>
  <si>
    <r>
      <t xml:space="preserve">dotace ostatní  </t>
    </r>
    <r>
      <rPr>
        <sz val="8"/>
        <rFont val="Calibri"/>
        <family val="2"/>
        <charset val="238"/>
      </rPr>
      <t>(ř.8+ř.18+ř.25)</t>
    </r>
  </si>
  <si>
    <r>
      <t xml:space="preserve">veřejné prostředky ze zahraničí (získané přímo VVŠ)  </t>
    </r>
    <r>
      <rPr>
        <sz val="8"/>
        <rFont val="Calibri"/>
        <family val="2"/>
        <charset val="238"/>
      </rPr>
      <t>(ř.28)</t>
    </r>
  </si>
  <si>
    <r>
      <t xml:space="preserve">dotace na VaV </t>
    </r>
    <r>
      <rPr>
        <sz val="8"/>
        <rFont val="Calibri"/>
        <family val="2"/>
        <charset val="238"/>
      </rPr>
      <t xml:space="preserve"> (ř.47+ř.48+ř.49)</t>
    </r>
  </si>
  <si>
    <r>
      <t xml:space="preserve">dotace ostatní </t>
    </r>
    <r>
      <rPr>
        <sz val="8"/>
        <rFont val="Calibri"/>
        <family val="2"/>
        <charset val="238"/>
      </rPr>
      <t xml:space="preserve"> (ř.12+ř.19+ř.26)</t>
    </r>
  </si>
  <si>
    <r>
      <t xml:space="preserve">veřejné prostředky ze zahraničí (získané přímo VVŠ)   </t>
    </r>
    <r>
      <rPr>
        <sz val="8"/>
        <rFont val="Calibri"/>
        <family val="2"/>
        <charset val="238"/>
      </rPr>
      <t>(ř.29)</t>
    </r>
  </si>
  <si>
    <t>j=e-f</t>
  </si>
  <si>
    <r>
      <t>Ostatní použité neveřejné zdroje celkem</t>
    </r>
    <r>
      <rPr>
        <sz val="8"/>
        <color indexed="8"/>
        <rFont val="Calibri"/>
        <family val="2"/>
        <charset val="238"/>
      </rPr>
      <t xml:space="preserve"> (4)</t>
    </r>
  </si>
  <si>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</si>
  <si>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</si>
  <si>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t>Tabulka 5.d   Financování programů strukturálních fondů v roce 2011</t>
  </si>
  <si>
    <r>
      <t xml:space="preserve">Ostatní použ. neveřejné zdroje celkem </t>
    </r>
    <r>
      <rPr>
        <sz val="8"/>
        <color indexed="8"/>
        <rFont val="Calibri"/>
        <family val="2"/>
        <charset val="238"/>
      </rPr>
      <t>(9)</t>
    </r>
  </si>
  <si>
    <r>
      <rPr>
        <sz val="8"/>
        <rFont val="Calibri"/>
        <family val="2"/>
        <charset val="238"/>
      </rPr>
      <t>(2)</t>
    </r>
    <r>
      <rPr>
        <sz val="10"/>
        <rFont val="Calibri"/>
        <family val="2"/>
        <charset val="238"/>
      </rPr>
      <t xml:space="preserve"> Údaje v podbarvených polích se načtou automaticky z vyplněných tabulek 11.a až 11.g</t>
    </r>
  </si>
  <si>
    <r>
      <rPr>
        <sz val="8"/>
        <rFont val="Calibri"/>
        <family val="2"/>
        <charset val="238"/>
      </rPr>
      <t>(1)</t>
    </r>
    <r>
      <rPr>
        <sz val="10"/>
        <rFont val="Calibri"/>
        <family val="2"/>
        <charset val="238"/>
      </rPr>
      <t xml:space="preserve"> Jedná se o poplatky definované v odst. 3 a 4 - § 58 zákona č. 111/1998 Sb.</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</si>
  <si>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</si>
  <si>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</si>
  <si>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</si>
  <si>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</si>
  <si>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</si>
  <si>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</si>
  <si>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Aplikovaný výzkum</t>
  </si>
  <si>
    <t xml:space="preserve">     NPV</t>
  </si>
  <si>
    <t xml:space="preserve">     Specifický vysokoškolský výzkum</t>
  </si>
  <si>
    <t xml:space="preserve">     Velké infrastruktury</t>
  </si>
  <si>
    <t xml:space="preserve">     GAČR</t>
  </si>
  <si>
    <t xml:space="preserve">     TAČR</t>
  </si>
  <si>
    <t xml:space="preserve">    součtový řádek pro poskytovatele</t>
  </si>
  <si>
    <t xml:space="preserve">     IP na dlouh. koncepční rozvoj výzk. organizací</t>
  </si>
  <si>
    <t xml:space="preserve">     OP VK -Vzdělávání pro konkurenceschopnost</t>
  </si>
  <si>
    <t xml:space="preserve">     OP VaVpI - Výzkum a vývoj pro inovace</t>
  </si>
  <si>
    <r>
      <t xml:space="preserve">Tabulka 5   Veřejné zdroje financování VVŠ v roce 2011: prostředky poskytnuté a prostředky použité </t>
    </r>
    <r>
      <rPr>
        <sz val="8"/>
        <rFont val="Calibri"/>
        <family val="2"/>
        <charset val="238"/>
      </rPr>
      <t>(1)</t>
    </r>
  </si>
  <si>
    <r>
      <rPr>
        <sz val="8"/>
        <rFont val="Calibri"/>
        <family val="2"/>
        <charset val="238"/>
      </rPr>
      <t>(1)</t>
    </r>
    <r>
      <rPr>
        <sz val="10"/>
        <rFont val="Calibri"/>
        <family val="2"/>
        <charset val="238"/>
      </rPr>
      <t xml:space="preserve"> Tato tabulka zahrnuje všechny veřejné zdroje vysoké školy, tedy včetně finančních prostředků souvisejících s hospodařením Kolejí a menz (KaM) a Vysokoškolských zemědělských a lesních statků (VZaLS).</t>
    </r>
  </si>
  <si>
    <t>j= f+i</t>
  </si>
  <si>
    <t>specifikace VŠ</t>
  </si>
  <si>
    <r>
      <rPr>
        <sz val="8"/>
        <rFont val="Calibri"/>
        <family val="2"/>
        <charset val="238"/>
      </rPr>
      <t>(2)</t>
    </r>
    <r>
      <rPr>
        <sz val="10"/>
        <rFont val="Calibri"/>
        <family val="2"/>
        <charset val="238"/>
      </rPr>
      <t xml:space="preserve"> Jedná se o finanční prostředky poskytnuté  vysoké škole rozhodnutím (sloupec 1, 3, 5) a použité na určitý účel v souladu s rozhodnutím (sloupec 2, 4, 6). 
</t>
    </r>
    <r>
      <rPr>
        <u/>
        <sz val="10"/>
        <rFont val="Calibri"/>
        <family val="2"/>
        <charset val="238"/>
      </rPr>
      <t>Poskytnuto</t>
    </r>
    <r>
      <rPr>
        <sz val="10"/>
        <rFont val="Calibri"/>
        <family val="2"/>
        <charset val="238"/>
      </rPr>
      <t xml:space="preserve">: jedná se o finanční prostředky, které vysoká škola v daném kalendářním roce získala na základě rozhodnutí. </t>
    </r>
    <r>
      <rPr>
        <u/>
        <sz val="10"/>
        <rFont val="Calibri"/>
        <family val="2"/>
        <charset val="238"/>
      </rPr>
      <t>Použito</t>
    </r>
    <r>
      <rPr>
        <sz val="10"/>
        <rFont val="Calibri"/>
        <family val="2"/>
        <charset val="238"/>
      </rPr>
      <t>: jedná se o finanční prostředky, které VŠ v daném kalendářním roce použila na účel v souladu s rozhodnutím.</t>
    </r>
  </si>
  <si>
    <r>
      <t xml:space="preserve">dotace na programy strukturálních fondů </t>
    </r>
    <r>
      <rPr>
        <sz val="8"/>
        <rFont val="Calibri"/>
        <family val="2"/>
        <charset val="238"/>
      </rPr>
      <t xml:space="preserve">(3) </t>
    </r>
    <r>
      <rPr>
        <sz val="8"/>
        <rFont val="Calibri"/>
        <family val="2"/>
        <charset val="238"/>
      </rPr>
      <t xml:space="preserve"> (ř.5+ř.6)</t>
    </r>
  </si>
  <si>
    <r>
      <t xml:space="preserve">dotace na programy strukturálních fondů </t>
    </r>
    <r>
      <rPr>
        <sz val="8"/>
        <rFont val="Calibri"/>
        <family val="2"/>
        <charset val="238"/>
      </rPr>
      <t>(ř.5+ř.15+ř.22)</t>
    </r>
  </si>
  <si>
    <r>
      <t>dotace na programy strukturálních fondů</t>
    </r>
    <r>
      <rPr>
        <sz val="8"/>
        <rFont val="Calibri"/>
        <family val="2"/>
        <charset val="238"/>
      </rPr>
      <t xml:space="preserve">  (ř.6+ř.16+ř.23)</t>
    </r>
  </si>
  <si>
    <r>
      <rPr>
        <sz val="8"/>
        <rFont val="Calibri"/>
        <family val="2"/>
        <charset val="238"/>
      </rPr>
      <t>(3)</t>
    </r>
    <r>
      <rPr>
        <sz val="10"/>
        <rFont val="Calibri"/>
        <family val="2"/>
        <charset val="238"/>
      </rPr>
      <t xml:space="preserve"> Jedná se o veřejné prostředky na financování projektů strukturálních fondů, zahranuje všechny veřejné prostředky (jak evropskou, tak českou část spolufinancování).</t>
    </r>
  </si>
  <si>
    <r>
      <t xml:space="preserve">z toho příděl ze zisku </t>
    </r>
    <r>
      <rPr>
        <sz val="8"/>
        <rFont val="Calibri"/>
        <family val="2"/>
        <charset val="238"/>
      </rPr>
      <t>(1)</t>
    </r>
  </si>
  <si>
    <r>
      <t>z toho převody do FÚUP</t>
    </r>
    <r>
      <rPr>
        <sz val="8"/>
        <color indexed="8"/>
        <rFont val="Calibri"/>
        <family val="2"/>
        <charset val="238"/>
      </rPr>
      <t xml:space="preserve"> (6)</t>
    </r>
  </si>
  <si>
    <t xml:space="preserve">     Základní výzkum</t>
  </si>
  <si>
    <t xml:space="preserve">     IP na uskutečňování výzkumných záměrů</t>
  </si>
  <si>
    <t xml:space="preserve">Tabulka 5.b   Financování výzkumu a vývoje  v roce 2011 </t>
  </si>
  <si>
    <r>
      <rPr>
        <sz val="8"/>
        <color indexed="8"/>
        <rFont val="Calibri"/>
        <family val="2"/>
        <charset val="238"/>
      </rPr>
      <t>(1)</t>
    </r>
    <r>
      <rPr>
        <sz val="10"/>
        <color indexed="8"/>
        <rFont val="Calibri"/>
        <family val="2"/>
        <charset val="238"/>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</si>
  <si>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charset val="238"/>
      </rPr>
      <t>(5)</t>
    </r>
    <r>
      <rPr>
        <sz val="10"/>
        <color indexed="8"/>
        <rFont val="Calibri"/>
        <family val="2"/>
        <charset val="238"/>
      </rPr>
      <t xml:space="preserve"> Uvedou se prostředky, které byly převedeny k řešení projektů/aktivit ostatním spoluřešitelům.</t>
    </r>
  </si>
  <si>
    <r>
      <rPr>
        <sz val="8"/>
        <color indexed="8"/>
        <rFont val="Calibri"/>
        <family val="2"/>
        <charset val="238"/>
      </rPr>
      <t>(6)</t>
    </r>
    <r>
      <rPr>
        <sz val="10"/>
        <color indexed="8"/>
        <rFont val="Calibri"/>
        <family val="2"/>
        <charset val="238"/>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</si>
  <si>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součtový řádek pro poskytovatele </t>
    </r>
    <r>
      <rPr>
        <sz val="8"/>
        <color indexed="8"/>
        <rFont val="Calibri"/>
        <family val="2"/>
        <charset val="238"/>
      </rPr>
      <t>(8)</t>
    </r>
  </si>
  <si>
    <r>
      <rPr>
        <sz val="8"/>
        <color indexed="8"/>
        <rFont val="Calibri"/>
        <family val="2"/>
        <charset val="238"/>
      </rPr>
      <t>(8)</t>
    </r>
    <r>
      <rPr>
        <sz val="10"/>
        <color indexed="8"/>
        <rFont val="Calibri"/>
        <family val="2"/>
        <charset val="238"/>
      </rPr>
      <t xml:space="preserve"> VŠ uvede v členění dle povahy poskytovaných prostředků.</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</si>
  <si>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</si>
  <si>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</si>
  <si>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</si>
  <si>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charset val="238"/>
      </rPr>
      <t>(ř.25+ř.26)</t>
    </r>
  </si>
  <si>
    <r>
      <t xml:space="preserve">Ostatní použité neveřejné zdroje </t>
    </r>
    <r>
      <rPr>
        <sz val="8"/>
        <color indexed="8"/>
        <rFont val="Calibri"/>
        <family val="2"/>
        <charset val="238"/>
      </rPr>
      <t>(7)</t>
    </r>
  </si>
  <si>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na základě rozhodnutí (sloupec a, c, e). </t>
    </r>
  </si>
  <si>
    <r>
      <rPr>
        <sz val="8"/>
        <color indexed="8"/>
        <rFont val="Calibri"/>
        <family val="2"/>
        <charset val="238"/>
      </rPr>
      <t>(7)</t>
    </r>
    <r>
      <rPr>
        <sz val="10"/>
        <color indexed="8"/>
        <rFont val="Calibri"/>
        <family val="2"/>
        <charset val="238"/>
      </rPr>
      <t xml:space="preserve"> Sloupec "i" uvádí "ostatní použité neveřejné zdroje celkem" a obsahuje prostředky na dofinancování programů/aktivit uvedených v jednotlivých řádcích (a to z neveřejných zdrojů). </t>
    </r>
  </si>
  <si>
    <r>
      <t xml:space="preserve">Nevyčerp. z poskyt. veřejných prostředků v roce </t>
    </r>
    <r>
      <rPr>
        <sz val="8"/>
        <color indexed="8"/>
        <rFont val="Calibri"/>
        <family val="2"/>
        <charset val="238"/>
      </rPr>
      <t>(7)</t>
    </r>
  </si>
  <si>
    <r>
      <t xml:space="preserve">Vratka nevyčerp. prostředků  </t>
    </r>
    <r>
      <rPr>
        <sz val="8"/>
        <color indexed="8"/>
        <rFont val="Calibri"/>
        <family val="2"/>
        <charset val="238"/>
      </rPr>
      <t>(8)</t>
    </r>
  </si>
  <si>
    <r>
      <rPr>
        <sz val="8"/>
        <color indexed="8"/>
        <rFont val="Calibri"/>
        <family val="2"/>
        <charset val="238"/>
      </rPr>
      <t>(7)</t>
    </r>
    <r>
      <rPr>
        <sz val="10"/>
        <color indexed="8"/>
        <rFont val="Calibri"/>
        <family val="2"/>
        <charset val="238"/>
      </rPr>
      <t xml:space="preserve"> Lze vyplnit, pokud se nejedná o poslední rok projektu.</t>
    </r>
  </si>
  <si>
    <r>
      <rPr>
        <sz val="8"/>
        <rFont val="Calibri"/>
        <family val="2"/>
        <charset val="238"/>
      </rPr>
      <t>(8)</t>
    </r>
    <r>
      <rPr>
        <sz val="10"/>
        <rFont val="Calibri"/>
        <family val="2"/>
        <charset val="238"/>
      </rPr>
      <t xml:space="preserve"> Lze vyplnit pouze v posledním roce projektu nebo při předčasném ukončení projektu. Jedná se o souhrnný údaj za všechny roky trvání projektu.</t>
    </r>
  </si>
  <si>
    <r>
      <rPr>
        <sz val="8"/>
        <color indexed="8"/>
        <rFont val="Calibri"/>
        <family val="2"/>
        <charset val="238"/>
      </rPr>
      <t>(6)</t>
    </r>
    <r>
      <rPr>
        <sz val="10"/>
        <color indexed="8"/>
        <rFont val="Calibri"/>
        <family val="2"/>
        <charset val="238"/>
      </rPr>
      <t xml:space="preserve"> Uvedou se prostředky, které byly převedeny k řešení projektů/aktivit ostatním spoluřešitelům.</t>
    </r>
  </si>
  <si>
    <t>Minulé období</t>
  </si>
  <si>
    <t>Běžné období</t>
  </si>
  <si>
    <t>Rozdíl</t>
  </si>
  <si>
    <t>Vliv na CF</t>
  </si>
  <si>
    <t>001</t>
  </si>
  <si>
    <t>002</t>
  </si>
  <si>
    <t>003</t>
  </si>
  <si>
    <t>004</t>
  </si>
  <si>
    <t>005</t>
  </si>
  <si>
    <t>006</t>
  </si>
  <si>
    <t>007</t>
  </si>
  <si>
    <t>008</t>
  </si>
  <si>
    <t>009</t>
  </si>
  <si>
    <t>010</t>
  </si>
  <si>
    <t>011</t>
  </si>
  <si>
    <t>015</t>
  </si>
  <si>
    <t>016</t>
  </si>
  <si>
    <t>017</t>
  </si>
  <si>
    <t>020</t>
  </si>
  <si>
    <t>023</t>
  </si>
  <si>
    <t>024</t>
  </si>
  <si>
    <t>027</t>
  </si>
  <si>
    <t>030</t>
  </si>
  <si>
    <t>033</t>
  </si>
  <si>
    <t>034</t>
  </si>
  <si>
    <t>035</t>
  </si>
  <si>
    <t>036</t>
  </si>
  <si>
    <t>037</t>
  </si>
  <si>
    <t>038</t>
  </si>
  <si>
    <t>039</t>
  </si>
  <si>
    <t>040</t>
  </si>
  <si>
    <t>044</t>
  </si>
  <si>
    <t>045</t>
  </si>
  <si>
    <t>046</t>
  </si>
  <si>
    <t>047</t>
  </si>
  <si>
    <t>048</t>
  </si>
  <si>
    <t>049</t>
  </si>
  <si>
    <t>050</t>
  </si>
  <si>
    <t>053</t>
  </si>
  <si>
    <t>054</t>
  </si>
  <si>
    <t>055</t>
  </si>
  <si>
    <t>056</t>
  </si>
  <si>
    <t>057</t>
  </si>
  <si>
    <t>058</t>
  </si>
  <si>
    <t>059</t>
  </si>
  <si>
    <t>060</t>
  </si>
  <si>
    <t>064</t>
  </si>
  <si>
    <t>065</t>
  </si>
  <si>
    <t>068</t>
  </si>
  <si>
    <t>070</t>
  </si>
  <si>
    <t>071</t>
  </si>
  <si>
    <t>075</t>
  </si>
  <si>
    <t>076</t>
  </si>
  <si>
    <t>077</t>
  </si>
  <si>
    <t>080</t>
  </si>
  <si>
    <t>083</t>
  </si>
  <si>
    <t>084</t>
  </si>
  <si>
    <t>087</t>
  </si>
  <si>
    <t>090</t>
  </si>
  <si>
    <t>091</t>
  </si>
  <si>
    <t>092</t>
  </si>
  <si>
    <t>093</t>
  </si>
  <si>
    <t>094</t>
  </si>
  <si>
    <t>095</t>
  </si>
  <si>
    <t>096</t>
  </si>
  <si>
    <t>097</t>
  </si>
  <si>
    <t>098</t>
  </si>
  <si>
    <t>099</t>
  </si>
  <si>
    <r>
      <rPr>
        <sz val="8"/>
        <color indexed="8"/>
        <rFont val="Calibri"/>
        <family val="2"/>
        <charset val="238"/>
      </rPr>
      <t>(4)</t>
    </r>
    <r>
      <rPr>
        <sz val="10"/>
        <color indexed="8"/>
        <rFont val="Calibri"/>
        <family val="2"/>
        <charset val="238"/>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</si>
  <si>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charset val="238"/>
      </rPr>
      <t>(5)</t>
    </r>
  </si>
  <si>
    <r>
      <rPr>
        <sz val="8"/>
        <color indexed="8"/>
        <rFont val="Calibri"/>
        <family val="2"/>
        <charset val="238"/>
      </rPr>
      <t xml:space="preserve">(5) </t>
    </r>
    <r>
      <rPr>
        <sz val="10"/>
        <color indexed="8"/>
        <rFont val="Calibri"/>
        <family val="2"/>
        <charset val="238"/>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</si>
  <si>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charset val="238"/>
      </rPr>
      <t>(4)</t>
    </r>
  </si>
  <si>
    <r>
      <t>z toho zajištěno spoluřešit.</t>
    </r>
    <r>
      <rPr>
        <sz val="8"/>
        <color indexed="8"/>
        <rFont val="Calibri"/>
        <family val="2"/>
        <charset val="238"/>
      </rPr>
      <t xml:space="preserve"> (5)</t>
    </r>
  </si>
  <si>
    <r>
      <t>z toho zajištěno spoluřešit.</t>
    </r>
    <r>
      <rPr>
        <sz val="8"/>
        <color indexed="8"/>
        <rFont val="Calibri"/>
        <family val="2"/>
        <charset val="238"/>
      </rPr>
      <t xml:space="preserve"> (6)</t>
    </r>
  </si>
  <si>
    <r>
      <t xml:space="preserve">Rozvaha (bilance) </t>
    </r>
    <r>
      <rPr>
        <sz val="8"/>
        <rFont val="Calibri"/>
        <family val="2"/>
        <charset val="238"/>
      </rPr>
      <t>(1)</t>
    </r>
  </si>
  <si>
    <r>
      <t>Jednotlivé položky se vykazují v tis. Kč (</t>
    </r>
    <r>
      <rPr>
        <sz val="10"/>
        <rFont val="Calibri"/>
        <family val="2"/>
        <charset val="238"/>
      </rPr>
      <t>§4, odst.3</t>
    </r>
    <r>
      <rPr>
        <b/>
        <sz val="10"/>
        <rFont val="Calibri"/>
        <family val="2"/>
        <charset val="238"/>
      </rPr>
      <t>)</t>
    </r>
  </si>
  <si>
    <t>stav k 31.12.</t>
  </si>
  <si>
    <r>
      <rPr>
        <sz val="8"/>
        <rFont val="Calibri"/>
        <family val="2"/>
        <charset val="238"/>
      </rPr>
      <t>(1)</t>
    </r>
    <r>
      <rPr>
        <i/>
        <sz val="10"/>
        <rFont val="Calibri"/>
        <family val="2"/>
        <charset val="238"/>
      </rPr>
      <t xml:space="preserve"> </t>
    </r>
    <r>
      <rPr>
        <sz val="10"/>
        <rFont val="Calibri"/>
        <family val="2"/>
        <charset val="238"/>
      </rPr>
      <t>Zpracování "Rozvahy" se řídí § 5 a §§ 7 až 25  Vyhlášky 504/2002 Sb.</t>
    </r>
  </si>
  <si>
    <r>
      <rPr>
        <sz val="8"/>
        <rFont val="Calibri"/>
        <family val="2"/>
        <charset val="238"/>
      </rPr>
      <t>(2)</t>
    </r>
    <r>
      <rPr>
        <sz val="10"/>
        <rFont val="Calibri"/>
        <family val="2"/>
        <charset val="238"/>
      </rPr>
      <t xml:space="preserve"> Vyhláškou je dáno pouze označení a členění textů; čísla příslušných účtů jsou doplněna pro lepší orientaci ve výkazu.</t>
    </r>
  </si>
  <si>
    <r>
      <rPr>
        <sz val="8"/>
        <rFont val="Calibri"/>
        <family val="2"/>
        <charset val="238"/>
      </rPr>
      <t>(4)</t>
    </r>
    <r>
      <rPr>
        <sz val="10"/>
        <rFont val="Calibri"/>
        <family val="2"/>
        <charset val="238"/>
      </rPr>
      <t xml:space="preserve"> Údaje se vyplňují  na celé tisíce bez desetinných míst.</t>
    </r>
  </si>
  <si>
    <t xml:space="preserve">Tabulka 2   Výkaz zisku a ztráty </t>
  </si>
  <si>
    <r>
      <t xml:space="preserve">Výkaz zisku a ztráty </t>
    </r>
    <r>
      <rPr>
        <sz val="8"/>
        <rFont val="Calibri"/>
        <family val="2"/>
        <charset val="238"/>
      </rPr>
      <t>(1)</t>
    </r>
  </si>
  <si>
    <r>
      <t xml:space="preserve"> Jednotlivé položky se vykazují v tis. Kč (</t>
    </r>
    <r>
      <rPr>
        <sz val="10"/>
        <rFont val="Calibri"/>
        <family val="2"/>
        <charset val="238"/>
      </rPr>
      <t>§4, odst.3</t>
    </r>
    <r>
      <rPr>
        <b/>
        <sz val="10"/>
        <rFont val="Calibri"/>
        <family val="2"/>
        <charset val="238"/>
      </rPr>
      <t>)</t>
    </r>
  </si>
  <si>
    <r>
      <t xml:space="preserve">řádek </t>
    </r>
    <r>
      <rPr>
        <sz val="8"/>
        <rFont val="Calibri"/>
        <family val="2"/>
        <charset val="238"/>
      </rPr>
      <t>(3)</t>
    </r>
  </si>
  <si>
    <t>hlavní činnost</t>
  </si>
  <si>
    <t>doplňková (hospodářská) činnost</t>
  </si>
  <si>
    <r>
      <rPr>
        <sz val="8"/>
        <rFont val="Calibri"/>
        <family val="2"/>
        <charset val="238"/>
      </rPr>
      <t>(1)</t>
    </r>
    <r>
      <rPr>
        <sz val="10"/>
        <rFont val="Calibri"/>
        <family val="2"/>
        <charset val="238"/>
      </rPr>
      <t xml:space="preserve"> Zpracování "Výkazu zisku a ztraty" se řídí § 6 a §§ 26 až 28  Vyhlášky 504/2002 Sb.</t>
    </r>
  </si>
  <si>
    <r>
      <rPr>
        <sz val="8"/>
        <rFont val="Calibri"/>
        <family val="2"/>
        <charset val="238"/>
      </rPr>
      <t>(2)</t>
    </r>
    <r>
      <rPr>
        <sz val="10"/>
        <rFont val="Calibri"/>
        <family val="2"/>
        <charset val="238"/>
      </rPr>
      <t xml:space="preserve"> Vyhláškou</t>
    </r>
    <r>
      <rPr>
        <sz val="10"/>
        <rFont val="Calibri"/>
        <family val="2"/>
        <charset val="238"/>
      </rPr>
      <t xml:space="preserve"> je dáno pouze označení a členění textů; čísla příslušných účtů jsou doplněna pro lepší orientaci ve výkazu.</t>
    </r>
  </si>
  <si>
    <t>Tabulka 2.a   Výkaz zisku a ztráty   VŠ</t>
  </si>
  <si>
    <t>Tabulka 2.b   Výkaz zisku a ztráty  KaM</t>
  </si>
  <si>
    <r>
      <t xml:space="preserve">Součásti VVŠ </t>
    </r>
    <r>
      <rPr>
        <sz val="8"/>
        <rFont val="Calibri"/>
        <family val="2"/>
        <charset val="238"/>
      </rPr>
      <t>(1)</t>
    </r>
  </si>
  <si>
    <t>Struktura celkového CASH FLOW</t>
  </si>
  <si>
    <t>Č.ř.</t>
  </si>
  <si>
    <t>Hospodářský výsledek běžného roku</t>
  </si>
  <si>
    <t>Odpisy dlouhodobého majetku</t>
  </si>
  <si>
    <t>Rezervy řízené předpisy</t>
  </si>
  <si>
    <t>Přechodné účty pasivní</t>
  </si>
  <si>
    <t xml:space="preserve">          Výdaje příštích období</t>
  </si>
  <si>
    <t xml:space="preserve">          Výnosy příštích období</t>
  </si>
  <si>
    <t xml:space="preserve">          Kursové rozdíly pasivní</t>
  </si>
  <si>
    <t xml:space="preserve">          Dohadné účty pasivní</t>
  </si>
  <si>
    <t>Přechodné účty aktivní</t>
  </si>
  <si>
    <t xml:space="preserve">          Náklady příštích období</t>
  </si>
  <si>
    <t xml:space="preserve">          Příjmy příštích období</t>
  </si>
  <si>
    <t xml:space="preserve">          Kursové rozdíly aktivní</t>
  </si>
  <si>
    <t xml:space="preserve">          Dohadné účty aktivní</t>
  </si>
  <si>
    <t>Pohledávky celkem</t>
  </si>
  <si>
    <t xml:space="preserve">          Z obchodního styku</t>
  </si>
  <si>
    <t xml:space="preserve">          K účastníkům sdružení</t>
  </si>
  <si>
    <t xml:space="preserve">          Za institucemi soc. zabezp. a zdravot. poj.</t>
  </si>
  <si>
    <t xml:space="preserve">          Daň z příjmu</t>
  </si>
  <si>
    <t xml:space="preserve">          Ostatní přímé daně</t>
  </si>
  <si>
    <t xml:space="preserve">          Daň z přidané hodnoty</t>
  </si>
  <si>
    <t xml:space="preserve">          Ostatní daně a poplatky</t>
  </si>
  <si>
    <t xml:space="preserve">          Ze vztahu ke státnímu rozpočtu</t>
  </si>
  <si>
    <t xml:space="preserve">          Ze vztahu k rozpočtu orgánů ÚSC</t>
  </si>
  <si>
    <t xml:space="preserve">          Za zaměstnanci</t>
  </si>
  <si>
    <t xml:space="preserve">          Z emitovaných dluhopisů a jiné pohledávky</t>
  </si>
  <si>
    <t xml:space="preserve">          Opravná položka k pohledávkám</t>
  </si>
  <si>
    <t>Ceniny</t>
  </si>
  <si>
    <t>Majetkové cenné papíry</t>
  </si>
  <si>
    <t>Dlužné cenné papíry a vlastní dluhopisy</t>
  </si>
  <si>
    <t>Ostatní cenné papíry a pořízení krátkodob. fin. majetku</t>
  </si>
  <si>
    <t>Zásoby celkem</t>
  </si>
  <si>
    <t xml:space="preserve">          Materiál na skladě a na cestě</t>
  </si>
  <si>
    <t xml:space="preserve">          Nedokončená výroba a polotovary vl. výroby</t>
  </si>
  <si>
    <t xml:space="preserve">          Výrobky</t>
  </si>
  <si>
    <t xml:space="preserve">          Zvířata</t>
  </si>
  <si>
    <t xml:space="preserve">          Zboží na skladě a na cestě</t>
  </si>
  <si>
    <t xml:space="preserve">          Poskytnuté zálohy na zásoby</t>
  </si>
  <si>
    <t>Krátkodobé závazky</t>
  </si>
  <si>
    <t xml:space="preserve">          Dodavatelé</t>
  </si>
  <si>
    <t xml:space="preserve">          Směnky k úhradě</t>
  </si>
  <si>
    <t xml:space="preserve">          Přijaté zálohy</t>
  </si>
  <si>
    <t xml:space="preserve">          Ostatní závazky</t>
  </si>
  <si>
    <t xml:space="preserve">          Zaměstnanci</t>
  </si>
  <si>
    <t xml:space="preserve">          Ostatní závazky vůči zaměstnancům</t>
  </si>
  <si>
    <t xml:space="preserve">          K institucím soc. zabezp. a zdravot. poj.</t>
  </si>
  <si>
    <t xml:space="preserve">          Ze vztahu k rozpočtu ÚSC</t>
  </si>
  <si>
    <t xml:space="preserve">          Jiné závazky</t>
  </si>
  <si>
    <t>Krátkodobé bankovní úvěry</t>
  </si>
  <si>
    <t>Přijaté finanční výpomoci</t>
  </si>
  <si>
    <t>Cash flow provozní</t>
  </si>
  <si>
    <t>Nehmotný dlouhodobý majetek</t>
  </si>
  <si>
    <t xml:space="preserve">          Nehmotné výsledky výzkumu a vývoje</t>
  </si>
  <si>
    <t xml:space="preserve">          Software</t>
  </si>
  <si>
    <t xml:space="preserve">          Předměty ocenitelných práv</t>
  </si>
  <si>
    <t xml:space="preserve">          Drobný dlouhodobý nehmotný majetek</t>
  </si>
  <si>
    <t xml:space="preserve">          Ostatní dlouhodobý nehmotný majetek</t>
  </si>
  <si>
    <t xml:space="preserve">          Nedokončené nehmotné investice</t>
  </si>
  <si>
    <t xml:space="preserve">          Poskytnuté zálohy na nehmot. dlouhod. majetek</t>
  </si>
  <si>
    <t>Oprávky celkem</t>
  </si>
  <si>
    <t xml:space="preserve">          K nehmotným výsledkům výzkumné činnosti</t>
  </si>
  <si>
    <t xml:space="preserve">          K software</t>
  </si>
  <si>
    <t xml:space="preserve">          K předmětům ocenitelných práv</t>
  </si>
  <si>
    <t xml:space="preserve">          K drobnému nehmot. dlouhodobému majetku</t>
  </si>
  <si>
    <t xml:space="preserve">          K ostatnímu nehmot. dlouhodobému majetku</t>
  </si>
  <si>
    <t>Hmotný dlouhodobý majetek</t>
  </si>
  <si>
    <t xml:space="preserve">          Pozemky</t>
  </si>
  <si>
    <t xml:space="preserve">          Umělecká díla a sbírky</t>
  </si>
  <si>
    <t xml:space="preserve">          Stavby</t>
  </si>
  <si>
    <t xml:space="preserve">          Samostatné movité věci a soubory mov. věcí</t>
  </si>
  <si>
    <t xml:space="preserve">          Pěstitelské celky trvalých porostů</t>
  </si>
  <si>
    <t xml:space="preserve">          Základní stádo a tažná zvířata</t>
  </si>
  <si>
    <t xml:space="preserve">          Drobný hmotný dlouhodobý majetek</t>
  </si>
  <si>
    <t xml:space="preserve">          Ostatní hmotný dlouhodobý majetek</t>
  </si>
  <si>
    <t xml:space="preserve">          Nedokončené hmotné investice</t>
  </si>
  <si>
    <t xml:space="preserve">          Poskytnuté zálohy na hmotný  dlouhod. majetek</t>
  </si>
  <si>
    <t xml:space="preserve">          Ke stavbám</t>
  </si>
  <si>
    <t xml:space="preserve">          K movitým věcem a souborům movitých věcí</t>
  </si>
  <si>
    <t xml:space="preserve">          K pěstitelským celkům trvalých porostů</t>
  </si>
  <si>
    <t xml:space="preserve">          K základnímu stádu a tažným zvířatům</t>
  </si>
  <si>
    <t xml:space="preserve">          K drobnému hmotnému dlouhodobému majetku</t>
  </si>
  <si>
    <t xml:space="preserve">          K ostatnímu hmotnému dlouhodobému majetku</t>
  </si>
  <si>
    <t>Korekce vyloučením odpisů</t>
  </si>
  <si>
    <t>Dlouhodobý finanční majetek</t>
  </si>
  <si>
    <t xml:space="preserve">          Podíl cenných papírů a vklady - rozhodující vliv</t>
  </si>
  <si>
    <t xml:space="preserve">          Podíl cenných papírů a vklady - podstatný  vliv</t>
  </si>
  <si>
    <t xml:space="preserve">          Ostatní dlouhodobé cenné papíry a vklady</t>
  </si>
  <si>
    <t xml:space="preserve">          Půjčky podnikům ve skupině</t>
  </si>
  <si>
    <t xml:space="preserve">          Ostatní dlouhodobý finanční majetek</t>
  </si>
  <si>
    <t>Cash flow z investiční činnosti</t>
  </si>
  <si>
    <t>Dlouhodobé závazky celkem</t>
  </si>
  <si>
    <t xml:space="preserve">          Emitované dluhopisy</t>
  </si>
  <si>
    <t xml:space="preserve">          Závazky z pronájmu</t>
  </si>
  <si>
    <t xml:space="preserve">          Dlouhodobě přijaté zálohy</t>
  </si>
  <si>
    <t>100</t>
  </si>
  <si>
    <t xml:space="preserve">          Dlouhodobě směnky k úhradě</t>
  </si>
  <si>
    <t>101</t>
  </si>
  <si>
    <t xml:space="preserve">          Ostatní dlouhodobé závazky</t>
  </si>
  <si>
    <t>102</t>
  </si>
  <si>
    <t>Dlouhodobé bankovní úvěry</t>
  </si>
  <si>
    <t>103</t>
  </si>
  <si>
    <t>Vlastní jmění</t>
  </si>
  <si>
    <t>104</t>
  </si>
  <si>
    <t>105</t>
  </si>
  <si>
    <t>Oceňovací rozdíly z přecenění majetku a závazků</t>
  </si>
  <si>
    <t>106</t>
  </si>
  <si>
    <t>Nerozdělený zisk, neuhrazená ztráta minulých let</t>
  </si>
  <si>
    <t>107</t>
  </si>
  <si>
    <t>Hospodářský výsledek ve schvalovacím řízení</t>
  </si>
  <si>
    <t>108</t>
  </si>
  <si>
    <t>Korekce snížením disponobilního zisku běžného roku</t>
  </si>
  <si>
    <t>109</t>
  </si>
  <si>
    <t>Cash flow z finanční činnosti</t>
  </si>
  <si>
    <t>110</t>
  </si>
  <si>
    <t>Cash flow celkové</t>
  </si>
  <si>
    <t>111</t>
  </si>
  <si>
    <t>Stav peněžních prostředků</t>
  </si>
  <si>
    <r>
      <t xml:space="preserve">Transfer znalostí </t>
    </r>
    <r>
      <rPr>
        <sz val="8"/>
        <rFont val="Calibri"/>
        <family val="2"/>
        <charset val="238"/>
      </rPr>
      <t>(1)</t>
    </r>
  </si>
  <si>
    <r>
      <t xml:space="preserve">Příjmy z licenčních smluv </t>
    </r>
    <r>
      <rPr>
        <sz val="8"/>
        <rFont val="Calibri"/>
        <family val="2"/>
        <charset val="238"/>
      </rPr>
      <t>(2)</t>
    </r>
  </si>
  <si>
    <r>
      <t xml:space="preserve">Příjmy ze smluvního výzkumu </t>
    </r>
    <r>
      <rPr>
        <sz val="8"/>
        <rFont val="Calibri"/>
        <family val="2"/>
        <charset val="238"/>
      </rPr>
      <t>(3)</t>
    </r>
  </si>
  <si>
    <r>
      <t xml:space="preserve">Placené vzdělávací kurzy pro zaměstnance subjektů aplikační sféry </t>
    </r>
    <r>
      <rPr>
        <sz val="8"/>
        <rFont val="Calibri"/>
        <family val="2"/>
        <charset val="238"/>
      </rPr>
      <t>(4)</t>
    </r>
  </si>
  <si>
    <r>
      <t xml:space="preserve">Konzultace a poradenství </t>
    </r>
    <r>
      <rPr>
        <sz val="8"/>
        <rFont val="Calibri"/>
        <family val="2"/>
        <charset val="238"/>
      </rPr>
      <t>(5)</t>
    </r>
  </si>
  <si>
    <t>prostory</t>
  </si>
  <si>
    <r>
      <rPr>
        <sz val="8"/>
        <rFont val="Calibri"/>
        <family val="2"/>
        <charset val="238"/>
      </rPr>
      <t>(1)</t>
    </r>
    <r>
      <rPr>
        <sz val="10"/>
        <rFont val="Calibri"/>
        <family val="2"/>
        <charset val="238"/>
      </rPr>
      <t xml:space="preserve"> Pokud vysoká škola nemá k dispozici údaje v požadované struktuře za rok 2011, údaje nevyplní a do své výroční zprávy o hospodaření vysvětlí, proč údaje nevyplnila a jakým způsobem bude pro rok 2012 data zjišťovat. MŠMT žádá VŠ, aby si pro jednotlivé činnosti transferu znalostí uvedených na řádcích 2-5 zavedla jednoznačnou účetní evidenci. </t>
    </r>
  </si>
  <si>
    <r>
      <rPr>
        <sz val="8"/>
        <color indexed="8"/>
        <rFont val="Calibri"/>
        <family val="2"/>
        <charset val="238"/>
      </rPr>
      <t>(2)</t>
    </r>
    <r>
      <rPr>
        <sz val="10"/>
        <color indexed="8"/>
        <rFont val="Calibri"/>
        <family val="2"/>
        <charset val="238"/>
      </rPr>
      <t xml:space="preserve"> </t>
    </r>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</si>
  <si>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charset val="238"/>
      </rPr>
      <t>(3)</t>
    </r>
    <r>
      <rPr>
        <sz val="10"/>
        <color indexed="8"/>
        <rFont val="Calibri"/>
        <family val="2"/>
        <charset val="238"/>
      </rPr>
      <t xml:space="preserve"> </t>
    </r>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</si>
  <si>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sz val="8"/>
        <color indexed="8"/>
        <rFont val="Calibri"/>
        <family val="2"/>
        <charset val="238"/>
      </rPr>
      <t>(5)</t>
    </r>
    <r>
      <rPr>
        <b/>
        <sz val="10"/>
        <color indexed="8"/>
        <rFont val="Calibri"/>
        <family val="2"/>
        <charset val="238"/>
      </rPr>
      <t xml:space="preserve"> </t>
    </r>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</si>
  <si>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Stipendijní fond - tvorba </t>
    </r>
    <r>
      <rPr>
        <sz val="8"/>
        <rFont val="Calibri"/>
        <family val="2"/>
        <charset val="238"/>
      </rPr>
      <t>(1)</t>
    </r>
  </si>
  <si>
    <r>
      <t xml:space="preserve">Úhrada za další činnosti poskytované studentům VVŠ související se studiem jiné než podle § 58 zák.111/1998 Sb. </t>
    </r>
    <r>
      <rPr>
        <sz val="8"/>
        <rFont val="Calibri"/>
        <family val="2"/>
        <charset val="238"/>
      </rPr>
      <t>(4)</t>
    </r>
  </si>
  <si>
    <t>semestrální služby knihovny , služby počítačové haly s internetem, registrace po termínu</t>
  </si>
  <si>
    <t>druhopis karty studenta při ztrátě a poškození, vydání dalšího hesla</t>
  </si>
  <si>
    <t>poplatek za každou podanou žádost o uznání předmětů a kreditů</t>
  </si>
  <si>
    <t>50 Kč/žádost</t>
  </si>
  <si>
    <t>semestrální sportovní aktivity</t>
  </si>
  <si>
    <r>
      <rPr>
        <sz val="8"/>
        <rFont val="Calibri"/>
        <family val="2"/>
        <charset val="238"/>
      </rPr>
      <t>(1)</t>
    </r>
    <r>
      <rPr>
        <sz val="10"/>
        <rFont val="Calibri"/>
        <family val="2"/>
        <charset val="238"/>
      </rPr>
      <t xml:space="preserve"> VŠ uvede celkovou částku v tis. Kč, kterou na daném typu poplatku / úhrady nákladů přijala od studentů/dalších účastníků vzdělávání v daném kalendářním roce.  </t>
    </r>
  </si>
  <si>
    <r>
      <rPr>
        <sz val="8"/>
        <rFont val="Calibri"/>
        <family val="2"/>
        <charset val="238"/>
      </rPr>
      <t>(2)</t>
    </r>
    <r>
      <rPr>
        <sz val="10"/>
        <rFont val="Calibri"/>
        <family val="2"/>
        <charset val="238"/>
      </rPr>
      <t xml:space="preserve"> VŠ uvede počet studentů (resp. studií) nebo dalších účastníků vzdělávání, kteří poplatek/úhradu nákladů zaplatili.</t>
    </r>
  </si>
  <si>
    <r>
      <rPr>
        <sz val="8"/>
        <rFont val="Calibri"/>
        <family val="2"/>
        <charset val="238"/>
      </rPr>
      <t>(3)</t>
    </r>
    <r>
      <rPr>
        <sz val="10"/>
        <rFont val="Calibri"/>
        <family val="2"/>
        <charset val="238"/>
      </rPr>
      <t xml:space="preserve"> Položku v každém řádku sloupce "a" nebo "b" (vždy je možná pouze jedna hodnota) vydělí VŠ počtem studentů /účastníků vzdělávání ve sloupci "c". Pokud existuje jednotková sazba, stačí zde uvést tuto. </t>
    </r>
  </si>
  <si>
    <r>
      <rPr>
        <sz val="8"/>
        <rFont val="Calibri"/>
        <family val="2"/>
        <charset val="238"/>
      </rPr>
      <t xml:space="preserve">(4) </t>
    </r>
    <r>
      <rPr>
        <sz val="10"/>
        <rFont val="Calibri"/>
        <family val="2"/>
        <charset val="238"/>
      </rPr>
      <t>VŠ vloží řádky dle potřeby. Může se jednat např. o úhradu nákladů spojených se zakončením studia, cizojazyčné potvrzení o studiu, duplikát výkazu o studium, dodatečný zápis, atp.</t>
    </r>
  </si>
  <si>
    <t>sl. "a" celkový součet = vazba na stipendijní fond (Tab. 11.c); sl. "b" celkový součet = poplatky zaúčtované ve výnosech.</t>
  </si>
  <si>
    <r>
      <t>VaV z národních zdrojů</t>
    </r>
    <r>
      <rPr>
        <sz val="8"/>
        <rFont val="Calibri"/>
        <family val="2"/>
        <charset val="238"/>
      </rPr>
      <t xml:space="preserve"> (2)</t>
    </r>
  </si>
  <si>
    <r>
      <t xml:space="preserve">Počet pracovníků </t>
    </r>
    <r>
      <rPr>
        <sz val="8"/>
        <rFont val="Calibri"/>
        <family val="2"/>
        <charset val="238"/>
      </rPr>
      <t>(3)</t>
    </r>
  </si>
  <si>
    <t>3=2/12/1</t>
  </si>
  <si>
    <t>6=5/12/4</t>
  </si>
  <si>
    <t>9=8/12/7</t>
  </si>
  <si>
    <r>
      <t xml:space="preserve">akademičtí pracovníci </t>
    </r>
    <r>
      <rPr>
        <sz val="8"/>
        <rFont val="Calibri"/>
        <family val="2"/>
        <charset val="238"/>
      </rPr>
      <t>(4)</t>
    </r>
  </si>
  <si>
    <r>
      <t xml:space="preserve">vědečtí pracovníci </t>
    </r>
    <r>
      <rPr>
        <sz val="8"/>
        <rFont val="Calibri"/>
        <family val="2"/>
        <charset val="238"/>
      </rPr>
      <t>(5)</t>
    </r>
  </si>
  <si>
    <r>
      <t xml:space="preserve">ostatní </t>
    </r>
    <r>
      <rPr>
        <sz val="8"/>
        <rFont val="Calibri"/>
        <family val="2"/>
        <charset val="238"/>
      </rPr>
      <t>(6)</t>
    </r>
  </si>
  <si>
    <r>
      <t>odměny bez úvazků</t>
    </r>
    <r>
      <rPr>
        <b/>
        <sz val="10"/>
        <rFont val="Calibri"/>
        <family val="2"/>
        <charset val="238"/>
        <scheme val="minor"/>
      </rPr>
      <t xml:space="preserve"> *</t>
    </r>
  </si>
  <si>
    <t>* odborní asistenti 90 tis., ostatní pracovníci 224 tis.</t>
  </si>
  <si>
    <r>
      <rPr>
        <sz val="8"/>
        <color indexed="8"/>
        <rFont val="Calibri"/>
        <family val="2"/>
        <charset val="238"/>
      </rPr>
      <t>(1)</t>
    </r>
    <r>
      <rPr>
        <sz val="10"/>
        <color indexed="8"/>
        <rFont val="Calibri"/>
        <family val="2"/>
        <charset val="238"/>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</si>
  <si>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charset val="238"/>
      </rPr>
      <t>(2)</t>
    </r>
    <r>
      <rPr>
        <sz val="10"/>
        <color indexed="8"/>
        <rFont val="Calibri"/>
        <family val="2"/>
        <charset val="238"/>
      </rPr>
      <t xml:space="preserve"> Obsahuje prostředky z GA ČR, TA ČR, ministerstev, a dalších národních zdrojů (bez operačních programů EU).</t>
    </r>
  </si>
  <si>
    <r>
      <rPr>
        <sz val="8"/>
        <color indexed="8"/>
        <rFont val="Calibri"/>
        <family val="2"/>
        <charset val="238"/>
      </rPr>
      <t>(3)</t>
    </r>
    <r>
      <rPr>
        <sz val="10"/>
        <color indexed="8"/>
        <rFont val="Calibri"/>
        <family val="2"/>
        <charset val="238"/>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</si>
  <si>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rPr>
        <sz val="8"/>
        <color indexed="8"/>
        <rFont val="Calibri"/>
        <family val="2"/>
        <charset val="238"/>
      </rPr>
      <t>(4)</t>
    </r>
    <r>
      <rPr>
        <sz val="10"/>
        <color indexed="8"/>
        <rFont val="Calibri"/>
        <family val="2"/>
        <charset val="238"/>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</si>
  <si>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r>
      <t xml:space="preserve">Tabulka 9  Stipendia vyplacená </t>
    </r>
    <r>
      <rPr>
        <b/>
        <sz val="12"/>
        <rFont val="Calibri"/>
        <family val="2"/>
        <charset val="238"/>
      </rPr>
      <t>v r. 2011</t>
    </r>
  </si>
  <si>
    <r>
      <t xml:space="preserve">Celkem vyplaceno </t>
    </r>
    <r>
      <rPr>
        <sz val="8"/>
        <rFont val="Calibri"/>
        <family val="2"/>
        <charset val="238"/>
      </rPr>
      <t>(2)</t>
    </r>
  </si>
  <si>
    <t>Zůstatek</t>
  </si>
  <si>
    <r>
      <t>Průměrné výpočtové stipendium</t>
    </r>
    <r>
      <rPr>
        <sz val="8"/>
        <rFont val="Calibri"/>
        <family val="2"/>
        <charset val="238"/>
      </rPr>
      <t xml:space="preserve"> (3)</t>
    </r>
  </si>
  <si>
    <r>
      <t xml:space="preserve">Ostatní </t>
    </r>
    <r>
      <rPr>
        <sz val="8"/>
        <rFont val="Calibri"/>
        <family val="2"/>
        <charset val="238"/>
      </rPr>
      <t>(1)</t>
    </r>
  </si>
  <si>
    <t>Počet studentů</t>
  </si>
  <si>
    <t>Průměrné stipendium</t>
  </si>
  <si>
    <t>Počet ostatních</t>
  </si>
  <si>
    <t>e=a+b+c+d</t>
  </si>
  <si>
    <t>h=e-f-g</t>
  </si>
  <si>
    <t>j=f/i</t>
  </si>
  <si>
    <t>l=g/k</t>
  </si>
  <si>
    <t>Zahraniční rozvojová pomoc</t>
  </si>
  <si>
    <t>mimořádná stipendia</t>
  </si>
  <si>
    <r>
      <rPr>
        <sz val="8"/>
        <rFont val="Calibri"/>
        <family val="2"/>
        <charset val="238"/>
      </rPr>
      <t>(1)</t>
    </r>
    <r>
      <rPr>
        <sz val="10"/>
        <rFont val="Calibri"/>
        <family val="2"/>
        <charset val="238"/>
      </rPr>
      <t xml:space="preserve"> VŠ uvede, jaké další zdroje použila k financování stipendií.</t>
    </r>
  </si>
  <si>
    <r>
      <rPr>
        <sz val="8"/>
        <rFont val="Calibri"/>
        <family val="2"/>
        <charset val="238"/>
      </rPr>
      <t>(2)</t>
    </r>
    <r>
      <rPr>
        <sz val="10"/>
        <rFont val="Calibri"/>
        <family val="2"/>
        <charset val="238"/>
      </rPr>
      <t xml:space="preserve"> VŠ uvede celkovou částku, kterou vyplatila na stipendiích - odděleně pro studenty a pro ostatní účastníky vzdělávání</t>
    </r>
  </si>
  <si>
    <r>
      <rPr>
        <sz val="8"/>
        <rFont val="Calibri"/>
        <family val="2"/>
        <charset val="238"/>
      </rPr>
      <t>(3)</t>
    </r>
    <r>
      <rPr>
        <sz val="10"/>
        <rFont val="Calibri"/>
        <family val="2"/>
        <charset val="238"/>
      </rPr>
      <t xml:space="preserve"> P</t>
    </r>
    <r>
      <rPr>
        <u/>
        <sz val="10"/>
        <rFont val="Calibri"/>
        <family val="2"/>
        <charset val="238"/>
      </rPr>
      <t>očet studentů/ostatních</t>
    </r>
    <r>
      <rPr>
        <sz val="10"/>
        <rFont val="Calibri"/>
        <family val="2"/>
        <charset val="238"/>
      </rPr>
      <t xml:space="preserve"> = počet studentů / ostatních účastníků vzdělávání, kterým bylo stipendium vyplaceno v daném kalendářním roce. </t>
    </r>
    <r>
      <rPr>
        <u/>
        <sz val="10"/>
        <rFont val="Calibri"/>
        <family val="2"/>
        <charset val="238"/>
      </rPr>
      <t>Průměrné stipendium</t>
    </r>
    <r>
      <rPr>
        <sz val="10"/>
        <rFont val="Calibri"/>
        <family val="2"/>
        <charset val="238"/>
      </rPr>
      <t xml:space="preserve"> = průměrné stipendium na jednoho studenta /ostatního účastníka vzdělávání v dané kategorii (v Kč).</t>
    </r>
  </si>
  <si>
    <t xml:space="preserve">od zaměstnanců </t>
  </si>
  <si>
    <r>
      <t xml:space="preserve">ostatní </t>
    </r>
    <r>
      <rPr>
        <sz val="8"/>
        <rFont val="Calibri"/>
        <family val="2"/>
        <charset val="238"/>
      </rPr>
      <t>(2)</t>
    </r>
  </si>
  <si>
    <t>Menza</t>
  </si>
  <si>
    <t>(2) Příspěvek sociálního fondu VŠPJ na stravování zaměstnanců, FÚUP (zahr. studenti), prodej nepotřebného materiálu.</t>
  </si>
  <si>
    <r>
      <rPr>
        <sz val="8"/>
        <rFont val="Calibri"/>
        <family val="2"/>
        <charset val="238"/>
      </rPr>
      <t>(1)</t>
    </r>
    <r>
      <rPr>
        <sz val="10"/>
        <rFont val="Calibri"/>
        <family val="2"/>
        <charset val="238"/>
      </rPr>
      <t xml:space="preserve"> V případě potřeby rozšířit počet řádků.</t>
    </r>
  </si>
  <si>
    <r>
      <rPr>
        <sz val="8"/>
        <rFont val="Calibri"/>
        <family val="2"/>
        <charset val="238"/>
      </rPr>
      <t>(2)</t>
    </r>
    <r>
      <rPr>
        <sz val="10"/>
        <rFont val="Calibri"/>
        <family val="2"/>
        <charset val="238"/>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</si>
  <si>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charset val="238"/>
      </rPr>
      <t>(1)</t>
    </r>
  </si>
  <si>
    <t>Kolej Tolstého</t>
  </si>
  <si>
    <t>Kolej Brtnická</t>
  </si>
  <si>
    <t>Kolej Legionářů</t>
  </si>
  <si>
    <t>(2) prodej nepotřebného materiálu</t>
  </si>
  <si>
    <r>
      <rPr>
        <sz val="8"/>
        <rFont val="Calibri"/>
        <family val="2"/>
        <charset val="238"/>
      </rPr>
      <t>(2)</t>
    </r>
    <r>
      <rPr>
        <sz val="10"/>
        <rFont val="Calibri"/>
        <family val="2"/>
        <charset val="238"/>
      </rPr>
      <t xml:space="preserve"> V případě získání prostředků na činnost v oblasti ubytování z jiných veřejných zdrojů než prostředků kap. 333, VŠ uvede tuto skutečnost do sl "g" a pod tabulkou stručně upřesní, o co se jedná.</t>
    </r>
  </si>
  <si>
    <r>
      <rPr>
        <sz val="8"/>
        <rFont val="Calibri"/>
        <family val="2"/>
        <charset val="238"/>
      </rPr>
      <t>(1)</t>
    </r>
    <r>
      <rPr>
        <sz val="10"/>
        <rFont val="Calibri"/>
        <family val="2"/>
        <charset val="238"/>
      </rPr>
      <t xml:space="preserve"> V případě použití tohoto řádku, VŠ blíže specifikuje.</t>
    </r>
  </si>
  <si>
    <r>
      <rPr>
        <sz val="10"/>
        <rFont val="Calibri"/>
        <family val="2"/>
        <charset val="238"/>
      </rPr>
      <t>příjmy z prodeje nehm. a hmot.dlouhod.majetku (1)</t>
    </r>
  </si>
  <si>
    <r>
      <t>ostatní příjmy celkem</t>
    </r>
    <r>
      <rPr>
        <sz val="10"/>
        <rFont val="Calibri"/>
        <family val="2"/>
        <charset val="238"/>
      </rPr>
      <t xml:space="preserve"> (2)</t>
    </r>
  </si>
  <si>
    <r>
      <t xml:space="preserve">            ostatní inv. užití </t>
    </r>
    <r>
      <rPr>
        <sz val="10"/>
        <rFont val="Calibri"/>
        <family val="2"/>
        <charset val="238"/>
      </rPr>
      <t>(2)</t>
    </r>
  </si>
  <si>
    <r>
      <t>Neinvestiční celkem</t>
    </r>
    <r>
      <rPr>
        <sz val="10"/>
        <rFont val="Calibri"/>
        <family val="2"/>
        <charset val="238"/>
      </rPr>
      <t xml:space="preserve"> (2)</t>
    </r>
  </si>
  <si>
    <r>
      <rPr>
        <sz val="8"/>
        <rFont val="Calibri"/>
        <family val="2"/>
        <charset val="238"/>
      </rPr>
      <t>(2)</t>
    </r>
    <r>
      <rPr>
        <sz val="10"/>
        <rFont val="Calibri"/>
        <family val="2"/>
        <charset val="238"/>
      </rPr>
      <t xml:space="preserve"> V případě použití tohoto řádku, VŠ blíže specifikuje.</t>
    </r>
  </si>
  <si>
    <t>Příspěvky na stravování zaměstnanců</t>
  </si>
  <si>
    <t xml:space="preserve">Kulturní a sportovní vyžití zaměstnanců dle pravidel Sociálního fondu </t>
  </si>
  <si>
    <t>Peněžní odměny a nepeněžní dary zaměstnancům dle pravidel Sociálního fondu</t>
  </si>
  <si>
    <t>Tabulka 11.g   Fond provozních prostředků za rok 2011</t>
  </si>
  <si>
    <t xml:space="preserve">          Národní agentura pro evropské vzdělávací programy</t>
  </si>
  <si>
    <t xml:space="preserve">          Kraj Vysočina</t>
  </si>
  <si>
    <t xml:space="preserve">  Informační systém výzkumu, experimentálního vývoje</t>
  </si>
  <si>
    <t>233D34Z007206</t>
  </si>
  <si>
    <t>VŠPJ-Výstavba hygienických zařízení</t>
  </si>
  <si>
    <t>233D34Z007211</t>
  </si>
  <si>
    <t>VŠPJ-Výstavba specializovaného experimentálního zvuk. centra</t>
  </si>
  <si>
    <t>233D34Z007212</t>
  </si>
  <si>
    <t>VŠPJ-Rekonstrukce trafostanice</t>
  </si>
  <si>
    <t>Ministerstvo pro místní rozvoj</t>
  </si>
  <si>
    <r>
      <t>Počet studentů</t>
    </r>
    <r>
      <rPr>
        <sz val="8"/>
        <rFont val="Calibri"/>
        <family val="2"/>
        <charset val="238"/>
      </rPr>
      <t xml:space="preserve"> (2) </t>
    </r>
  </si>
  <si>
    <r>
      <t xml:space="preserve">Výnosy </t>
    </r>
    <r>
      <rPr>
        <sz val="8"/>
        <rFont val="Calibri"/>
        <family val="2"/>
        <charset val="238"/>
      </rPr>
      <t xml:space="preserve">(1) </t>
    </r>
  </si>
  <si>
    <r>
      <t xml:space="preserve">Průměrná částka na 1 studenta </t>
    </r>
    <r>
      <rPr>
        <sz val="10"/>
        <rFont val="Calibri"/>
        <family val="2"/>
        <charset val="238"/>
      </rPr>
      <t xml:space="preserve">(3) </t>
    </r>
    <r>
      <rPr>
        <b/>
        <sz val="10"/>
        <rFont val="Calibri"/>
        <family val="2"/>
        <charset val="238"/>
      </rPr>
      <t>v Kč</t>
    </r>
  </si>
  <si>
    <t>správní úkony spojené se zápisem</t>
  </si>
  <si>
    <t>OP Evropská územní spolupráce Rakousko - ČR 2007 - 2013</t>
  </si>
  <si>
    <r>
      <rPr>
        <sz val="8"/>
        <rFont val="Calibri"/>
        <family val="2"/>
        <charset val="238"/>
      </rPr>
      <t xml:space="preserve">(1) </t>
    </r>
    <r>
      <rPr>
        <sz val="10"/>
        <rFont val="Calibri"/>
        <family val="2"/>
        <charset val="238"/>
      </rPr>
      <t>Vazba na ř. 0066 výkazu zisků a ztrát: ve výkazu zisku a ztrát má VŠPJ 4 tis. Kč. Tato částka by měla být na ř. 0068 výkazu. Jde o drobnou účetní chybu.</t>
    </r>
  </si>
  <si>
    <r>
      <rPr>
        <sz val="8"/>
        <rFont val="Calibri"/>
        <family val="2"/>
        <charset val="238"/>
      </rPr>
      <t>(1)</t>
    </r>
    <r>
      <rPr>
        <sz val="10"/>
        <rFont val="Calibri"/>
        <family val="2"/>
        <charset val="238"/>
      </rPr>
      <t xml:space="preserve"> Do projednání výroční zprávy o hospodaření s MŠMT se jedná o návrh. Poznámka VŠPJ: Jedná se o nelogičnost, neboť tabulka zobrazuje tvorbu a čerpání fondů v roce 2011. HV roku 2011 bude do fondu převeden až v roce 2012! Správná hodnota v tomto sloupci by měla být 49 tis. Kč.</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</si>
</sst>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
  </numFmts>
  <fonts count="60" x14ac:knownFonts="1">
    <font>
      <sz val="11"/>
      <color theme="1"/>
      <name val="Calibri"/>
      <family val="2"/>
      <charset val="238"/>
      <scheme val="minor"/>
    </font>
    <font>
      <sz val="11"/>
      <color indexed="8"/>
      <name val="Calibri"/>
      <family val="2"/>
      <charset val="238"/>
    </font>
    <font>
      <sz val="10"/>
      <name val="Arial CE"/>
      <charset val="238"/>
    </font>
    <font>
      <sz val="8"/>
      <name val="Arial CE"/>
      <charset val="238"/>
    </font>
    <font>
      <sz val="10"/>
      <name val="Arial"/>
      <family val="2"/>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i/>
      <sz val="10"/>
      <name val="Calibri"/>
      <family val="2"/>
      <charset val="238"/>
    </font>
    <font>
      <sz val="9"/>
      <name val="Calibri"/>
      <family val="2"/>
      <charset val="238"/>
    </font>
    <font>
      <b/>
      <sz val="9"/>
      <name val="Calibri"/>
      <family val="2"/>
      <charset val="238"/>
    </font>
    <font>
      <sz val="10"/>
      <color indexed="8"/>
      <name val="Calibri"/>
      <family val="2"/>
      <charset val="238"/>
    </font>
    <font>
      <b/>
      <sz val="10"/>
      <color indexed="8"/>
      <name val="Calibri"/>
      <family val="2"/>
      <charset val="238"/>
    </font>
    <font>
      <sz val="11"/>
      <name val="Calibri"/>
      <family val="2"/>
      <charset val="238"/>
    </font>
    <font>
      <sz val="8"/>
      <name val="Calibri"/>
      <family val="2"/>
      <charset val="238"/>
    </font>
    <font>
      <sz val="8"/>
      <color indexed="8"/>
      <name val="Calibri"/>
      <family val="2"/>
      <charset val="238"/>
    </font>
    <font>
      <b/>
      <sz val="8"/>
      <name val="Calibri"/>
      <family val="2"/>
      <charset val="238"/>
    </font>
    <font>
      <u/>
      <sz val="10"/>
      <name val="Calibri"/>
      <family val="2"/>
      <charset val="238"/>
    </font>
    <font>
      <sz val="12"/>
      <name val="Calibri"/>
      <family val="2"/>
      <charset val="238"/>
    </font>
    <font>
      <sz val="10"/>
      <color indexed="10"/>
      <name val="Calibri"/>
      <family val="2"/>
      <charset val="238"/>
    </font>
    <font>
      <b/>
      <sz val="11"/>
      <color indexed="8"/>
      <name val="Calibri"/>
      <family val="2"/>
      <charset val="238"/>
    </font>
    <font>
      <b/>
      <sz val="11"/>
      <name val="Calibri"/>
      <family val="2"/>
      <charset val="238"/>
    </font>
    <font>
      <b/>
      <sz val="12"/>
      <color indexed="8"/>
      <name val="Calibri"/>
      <family val="2"/>
      <charset val="238"/>
    </font>
    <font>
      <i/>
      <sz val="10"/>
      <color indexed="8"/>
      <name val="Calibri"/>
      <family val="2"/>
      <charset val="238"/>
    </font>
    <font>
      <u/>
      <sz val="10"/>
      <color indexed="8"/>
      <name val="Calibri"/>
      <family val="2"/>
      <charset val="238"/>
    </font>
    <font>
      <b/>
      <sz val="11"/>
      <color theme="1"/>
      <name val="Calibri"/>
      <family val="2"/>
      <charset val="238"/>
      <scheme val="minor"/>
    </font>
    <font>
      <sz val="11"/>
      <color rgb="FFFF0000"/>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9"/>
      <name val="Calibri"/>
      <family val="2"/>
      <charset val="238"/>
      <scheme val="minor"/>
    </font>
    <font>
      <sz val="9"/>
      <name val="Calibri"/>
      <family val="2"/>
      <charset val="238"/>
      <scheme val="minor"/>
    </font>
    <font>
      <sz val="10"/>
      <color indexed="10"/>
      <name val="Calibri"/>
      <family val="2"/>
      <charset val="238"/>
      <scheme val="minor"/>
    </font>
    <font>
      <sz val="10"/>
      <color indexed="12"/>
      <name val="Calibri"/>
      <family val="2"/>
      <charset val="238"/>
      <scheme val="minor"/>
    </font>
    <font>
      <sz val="12"/>
      <name val="Calibri"/>
      <family val="2"/>
      <charset val="238"/>
      <scheme val="minor"/>
    </font>
    <font>
      <sz val="10"/>
      <color indexed="8"/>
      <name val="Calibri"/>
      <family val="2"/>
      <charset val="238"/>
      <scheme val="minor"/>
    </font>
    <font>
      <sz val="12"/>
      <color indexed="8"/>
      <name val="Calibri"/>
      <family val="2"/>
      <charset val="238"/>
      <scheme val="minor"/>
    </font>
    <font>
      <sz val="10"/>
      <color rgb="FFFF0000"/>
      <name val="Calibri"/>
      <family val="2"/>
      <charset val="238"/>
      <scheme val="minor"/>
    </font>
    <font>
      <sz val="10"/>
      <color rgb="FF0070C0"/>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0"/>
      <color theme="1"/>
      <name val="Calibri"/>
      <family val="2"/>
      <charset val="238"/>
      <scheme val="minor"/>
    </font>
    <font>
      <sz val="10"/>
      <color indexed="48"/>
      <name val="Calibri"/>
      <family val="2"/>
      <charset val="238"/>
      <scheme val="minor"/>
    </font>
    <font>
      <sz val="12"/>
      <color theme="1"/>
      <name val="Calibri"/>
      <family val="2"/>
      <charset val="238"/>
      <scheme val="minor"/>
    </font>
    <font>
      <sz val="8"/>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0"/>
      <color indexed="8"/>
      <name val="Calibri"/>
      <family val="2"/>
      <charset val="238"/>
      <scheme val="minor"/>
    </font>
    <font>
      <vertAlign val="superscript"/>
      <sz val="10"/>
      <color theme="1"/>
      <name val="Calibri"/>
      <family val="2"/>
      <charset val="238"/>
    </font>
    <font>
      <sz val="10"/>
      <name val="Cambria"/>
      <family val="1"/>
      <charset val="238"/>
      <scheme val="major"/>
    </font>
    <font>
      <sz val="10"/>
      <color theme="1"/>
      <name val="Cambria"/>
      <family val="1"/>
      <charset val="238"/>
      <scheme val="major"/>
    </font>
    <font>
      <b/>
      <sz val="10"/>
      <name val="Cambria"/>
      <family val="1"/>
      <charset val="238"/>
      <scheme val="major"/>
    </font>
    <font>
      <b/>
      <sz val="11"/>
      <color theme="1"/>
      <name val="Cambria"/>
      <family val="1"/>
      <charset val="238"/>
      <scheme val="major"/>
    </font>
    <font>
      <b/>
      <sz val="10"/>
      <color rgb="FFFF0000"/>
      <name val="Calibri"/>
      <family val="2"/>
      <charset val="238"/>
      <scheme val="minor"/>
    </font>
    <font>
      <b/>
      <sz val="10"/>
      <name val="Times New Roman"/>
      <family val="1"/>
      <charset val="238"/>
    </font>
    <font>
      <i/>
      <sz val="10"/>
      <color rgb="FFFF0000"/>
      <name val="Calibri"/>
      <family val="2"/>
      <charset val="238"/>
      <scheme val="minor"/>
    </font>
  </fonts>
  <fills count="15">
    <fill>
      <patternFill patternType="none"/>
    </fill>
    <fill>
      <patternFill patternType="gray125"/>
    </fill>
    <fill>
      <patternFill patternType="solid">
        <fgColor indexed="9"/>
        <bgColor indexed="64"/>
      </patternFill>
    </fill>
    <fill>
      <patternFill patternType="solid">
        <fgColor rgb="FFDBDBDB"/>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s>
  <borders count="158">
    <border>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55"/>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55"/>
      </bottom>
      <diagonal/>
    </border>
    <border>
      <left/>
      <right style="thin">
        <color indexed="55"/>
      </right>
      <top style="thin">
        <color indexed="55"/>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55"/>
      </top>
      <bottom style="thin">
        <color indexed="55"/>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55"/>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style="thin">
        <color indexed="55"/>
      </bottom>
      <diagonal/>
    </border>
    <border>
      <left style="medium">
        <color indexed="64"/>
      </left>
      <right/>
      <top style="medium">
        <color indexed="64"/>
      </top>
      <bottom style="thin">
        <color indexed="55"/>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55"/>
      </bottom>
      <diagonal/>
    </border>
    <border>
      <left style="thin">
        <color indexed="64"/>
      </left>
      <right style="medium">
        <color indexed="64"/>
      </right>
      <top style="medium">
        <color indexed="64"/>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style="hair">
        <color indexed="64"/>
      </right>
      <top style="medium">
        <color indexed="64"/>
      </top>
      <bottom/>
      <diagonal/>
    </border>
    <border>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thin">
        <color indexed="64"/>
      </left>
      <right/>
      <top style="medium">
        <color indexed="64"/>
      </top>
      <bottom/>
      <diagonal/>
    </border>
    <border>
      <left style="hair">
        <color indexed="64"/>
      </left>
      <right style="hair">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medium">
        <color indexed="64"/>
      </top>
      <bottom style="medium">
        <color indexed="64"/>
      </bottom>
      <diagonal/>
    </border>
  </borders>
  <cellStyleXfs count="5">
    <xf numFmtId="0" fontId="0" fillId="0" borderId="0"/>
    <xf numFmtId="0" fontId="4" fillId="0" borderId="0"/>
    <xf numFmtId="0" fontId="2" fillId="0" borderId="0"/>
    <xf numFmtId="0" fontId="3" fillId="0" borderId="0"/>
    <xf numFmtId="0" fontId="2" fillId="0" borderId="0"/>
  </cellStyleXfs>
  <cellXfs count="1353">
    <xf numFmtId="0" fontId="0" fillId="0" borderId="0" xfId="0"/>
    <xf numFmtId="0" fontId="4" fillId="0" borderId="0" xfId="1"/>
    <xf numFmtId="0" fontId="4" fillId="0" borderId="0" xfId="1" applyAlignment="1" applyProtection="1">
      <alignment vertical="center"/>
      <protection locked="0"/>
    </xf>
    <xf numFmtId="0" fontId="4" fillId="0" borderId="0" xfId="1" applyAlignment="1">
      <alignment vertical="center"/>
    </xf>
    <xf numFmtId="0" fontId="4" fillId="0" borderId="0" xfId="1" applyProtection="1">
      <protection locked="0"/>
    </xf>
    <xf numFmtId="0" fontId="5" fillId="0" borderId="0" xfId="1" applyFont="1" applyAlignment="1" applyProtection="1">
      <alignment vertical="center"/>
      <protection locked="0"/>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pplyProtection="1">
      <alignment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0" fontId="28" fillId="0" borderId="0" xfId="1" applyFont="1" applyAlignment="1" applyProtection="1">
      <alignment vertical="center"/>
      <protection locked="0"/>
    </xf>
    <xf numFmtId="0" fontId="29" fillId="0" borderId="0" xfId="1" applyFont="1" applyAlignment="1" applyProtection="1">
      <alignment vertical="center"/>
      <protection locked="0"/>
    </xf>
    <xf numFmtId="0" fontId="29" fillId="0" borderId="0" xfId="1" applyFont="1" applyAlignment="1" applyProtection="1">
      <alignment horizontal="right" vertical="center"/>
      <protection locked="0"/>
    </xf>
    <xf numFmtId="0" fontId="29" fillId="0" borderId="1" xfId="1" applyFont="1" applyBorder="1" applyAlignment="1" applyProtection="1">
      <alignment horizontal="center" vertical="center" wrapText="1"/>
      <protection locked="0"/>
    </xf>
    <xf numFmtId="0" fontId="29" fillId="0" borderId="2" xfId="1" applyFont="1" applyBorder="1" applyAlignment="1" applyProtection="1">
      <alignment vertical="center"/>
      <protection locked="0"/>
    </xf>
    <xf numFmtId="0" fontId="29" fillId="0" borderId="3" xfId="1" applyFont="1" applyBorder="1" applyAlignment="1" applyProtection="1">
      <alignment vertical="center"/>
      <protection locked="0"/>
    </xf>
    <xf numFmtId="49" fontId="29" fillId="0" borderId="0" xfId="1" applyNumberFormat="1" applyFont="1" applyAlignment="1" applyProtection="1">
      <alignment vertical="center"/>
      <protection locked="0"/>
    </xf>
    <xf numFmtId="0" fontId="29" fillId="0" borderId="0" xfId="1" applyFont="1" applyAlignment="1">
      <alignment vertical="center"/>
    </xf>
    <xf numFmtId="0" fontId="6" fillId="0" borderId="0" xfId="1" applyFont="1" applyAlignment="1" applyProtection="1">
      <alignment vertical="center"/>
      <protection locked="0"/>
    </xf>
    <xf numFmtId="0" fontId="6" fillId="0" borderId="0" xfId="1" applyFont="1" applyAlignment="1">
      <alignment vertical="center"/>
    </xf>
    <xf numFmtId="0" fontId="6" fillId="0" borderId="0" xfId="1" applyFont="1" applyAlignment="1">
      <alignment horizontal="center" vertical="center"/>
    </xf>
    <xf numFmtId="49" fontId="6" fillId="0" borderId="0" xfId="1" applyNumberFormat="1" applyFont="1" applyAlignment="1" applyProtection="1">
      <alignment vertical="center"/>
      <protection locked="0"/>
    </xf>
    <xf numFmtId="49" fontId="6" fillId="0" borderId="0" xfId="1" applyNumberFormat="1" applyFont="1" applyAlignment="1">
      <alignment vertical="center"/>
    </xf>
    <xf numFmtId="0" fontId="7" fillId="0" borderId="0" xfId="1" applyFont="1" applyAlignment="1" applyProtection="1">
      <alignment vertical="center"/>
      <protection locked="0"/>
    </xf>
    <xf numFmtId="0" fontId="6" fillId="0" borderId="0" xfId="1" applyFont="1" applyAlignment="1" applyProtection="1">
      <alignment horizontal="right" vertical="center"/>
      <protection locked="0"/>
    </xf>
    <xf numFmtId="0" fontId="9" fillId="0" borderId="0" xfId="1" applyFont="1" applyAlignment="1" applyProtection="1">
      <alignment vertical="center"/>
      <protection locked="0"/>
    </xf>
    <xf numFmtId="0" fontId="30" fillId="0" borderId="0" xfId="1" applyFont="1" applyAlignment="1" applyProtection="1">
      <alignment vertical="center"/>
      <protection locked="0"/>
    </xf>
    <xf numFmtId="0" fontId="31" fillId="0" borderId="0" xfId="1" applyFont="1" applyAlignment="1" applyProtection="1">
      <alignment vertical="center"/>
      <protection locked="0"/>
    </xf>
    <xf numFmtId="0" fontId="31" fillId="0" borderId="0" xfId="1" applyFont="1" applyAlignment="1">
      <alignment vertical="center"/>
    </xf>
    <xf numFmtId="0" fontId="29" fillId="0" borderId="0" xfId="1" applyFont="1" applyAlignment="1" applyProtection="1">
      <alignment horizontal="center" vertical="center"/>
      <protection locked="0"/>
    </xf>
    <xf numFmtId="0" fontId="29" fillId="0" borderId="0" xfId="1" applyFont="1" applyAlignment="1">
      <alignment horizontal="center" vertical="center"/>
    </xf>
    <xf numFmtId="0" fontId="29" fillId="0" borderId="0" xfId="1" applyFont="1" applyBorder="1" applyAlignment="1" applyProtection="1">
      <alignment vertical="center" wrapText="1"/>
      <protection locked="0"/>
    </xf>
    <xf numFmtId="0" fontId="29" fillId="0" borderId="0" xfId="1" applyFont="1" applyBorder="1" applyAlignment="1">
      <alignment vertical="center" wrapText="1"/>
    </xf>
    <xf numFmtId="0" fontId="29" fillId="0" borderId="4" xfId="1" applyFont="1" applyBorder="1" applyAlignment="1" applyProtection="1">
      <alignment vertical="center"/>
      <protection locked="0"/>
    </xf>
    <xf numFmtId="0" fontId="29" fillId="0" borderId="6" xfId="1" applyFont="1" applyBorder="1" applyAlignment="1" applyProtection="1">
      <alignment vertical="center"/>
      <protection locked="0"/>
    </xf>
    <xf numFmtId="0" fontId="29" fillId="0" borderId="7" xfId="1" applyFont="1" applyBorder="1" applyAlignment="1" applyProtection="1">
      <alignment vertical="center"/>
      <protection locked="0"/>
    </xf>
    <xf numFmtId="0" fontId="29" fillId="0" borderId="0" xfId="1" applyFont="1" applyBorder="1" applyAlignment="1" applyProtection="1">
      <alignment vertical="center"/>
      <protection locked="0"/>
    </xf>
    <xf numFmtId="0" fontId="29" fillId="0" borderId="0" xfId="2" applyFont="1" applyBorder="1" applyAlignment="1">
      <alignment vertical="center"/>
    </xf>
    <xf numFmtId="49" fontId="29" fillId="0" borderId="0" xfId="2" applyNumberFormat="1" applyFont="1" applyBorder="1" applyAlignment="1">
      <alignment vertical="center"/>
    </xf>
    <xf numFmtId="0" fontId="30" fillId="0" borderId="8" xfId="2" applyFont="1" applyBorder="1" applyAlignment="1">
      <alignment vertical="center"/>
    </xf>
    <xf numFmtId="49" fontId="32" fillId="0" borderId="9" xfId="2" applyNumberFormat="1" applyFont="1" applyBorder="1" applyAlignment="1">
      <alignment horizontal="center" vertical="center" wrapText="1"/>
    </xf>
    <xf numFmtId="49" fontId="32" fillId="0" borderId="10" xfId="2" applyNumberFormat="1" applyFont="1" applyBorder="1" applyAlignment="1">
      <alignment horizontal="center" vertical="center" wrapText="1"/>
    </xf>
    <xf numFmtId="0" fontId="30" fillId="0" borderId="11" xfId="2" applyFont="1" applyBorder="1" applyAlignment="1">
      <alignment vertical="center" wrapText="1"/>
    </xf>
    <xf numFmtId="49" fontId="29" fillId="0" borderId="12" xfId="2" applyNumberFormat="1" applyFont="1" applyBorder="1" applyAlignment="1">
      <alignment horizontal="center" vertical="center" wrapText="1"/>
    </xf>
    <xf numFmtId="49" fontId="29" fillId="0" borderId="6" xfId="2" applyNumberFormat="1" applyFont="1" applyBorder="1" applyAlignment="1">
      <alignment horizontal="center" vertical="center" wrapText="1"/>
    </xf>
    <xf numFmtId="0" fontId="29" fillId="0" borderId="2" xfId="2" applyFont="1" applyBorder="1" applyAlignment="1">
      <alignment vertical="center" wrapText="1"/>
    </xf>
    <xf numFmtId="49" fontId="29" fillId="0" borderId="13" xfId="2" applyNumberFormat="1" applyFont="1" applyBorder="1" applyAlignment="1">
      <alignment horizontal="center" vertical="center" wrapText="1"/>
    </xf>
    <xf numFmtId="49" fontId="29" fillId="0" borderId="7" xfId="2" applyNumberFormat="1" applyFont="1" applyBorder="1" applyAlignment="1">
      <alignment horizontal="center" vertical="center" wrapText="1"/>
    </xf>
    <xf numFmtId="0" fontId="29" fillId="0" borderId="2" xfId="2" applyFont="1" applyBorder="1" applyAlignment="1">
      <alignment horizontal="left" vertical="center" wrapText="1"/>
    </xf>
    <xf numFmtId="0" fontId="29" fillId="0" borderId="14" xfId="2" applyFont="1" applyBorder="1" applyAlignment="1">
      <alignment vertical="center" wrapText="1"/>
    </xf>
    <xf numFmtId="49" fontId="29" fillId="0" borderId="15" xfId="2" applyNumberFormat="1" applyFont="1" applyBorder="1" applyAlignment="1">
      <alignment horizontal="center" vertical="center" wrapText="1"/>
    </xf>
    <xf numFmtId="49" fontId="29" fillId="0" borderId="16" xfId="2" applyNumberFormat="1" applyFont="1" applyBorder="1" applyAlignment="1">
      <alignment horizontal="center" vertical="center" wrapText="1"/>
    </xf>
    <xf numFmtId="0" fontId="29" fillId="0" borderId="17" xfId="2" applyFont="1" applyBorder="1" applyAlignment="1">
      <alignment horizontal="left" vertical="center" wrapText="1"/>
    </xf>
    <xf numFmtId="49" fontId="29" fillId="0" borderId="18" xfId="2" applyNumberFormat="1" applyFont="1" applyBorder="1" applyAlignment="1">
      <alignment horizontal="center" vertical="center" wrapText="1"/>
    </xf>
    <xf numFmtId="49" fontId="29" fillId="0" borderId="19" xfId="2" applyNumberFormat="1" applyFont="1" applyBorder="1" applyAlignment="1">
      <alignment horizontal="center" vertical="center" wrapText="1"/>
    </xf>
    <xf numFmtId="0" fontId="30" fillId="0" borderId="20" xfId="2" applyFont="1" applyBorder="1" applyAlignment="1">
      <alignment vertical="center" wrapText="1"/>
    </xf>
    <xf numFmtId="0" fontId="29" fillId="0" borderId="11" xfId="2" applyFont="1" applyBorder="1" applyAlignment="1">
      <alignment vertical="center" wrapText="1"/>
    </xf>
    <xf numFmtId="49" fontId="33" fillId="0" borderId="13" xfId="2" applyNumberFormat="1" applyFont="1" applyBorder="1" applyAlignment="1">
      <alignment horizontal="center" vertical="center"/>
    </xf>
    <xf numFmtId="49" fontId="29" fillId="0" borderId="21" xfId="2" applyNumberFormat="1" applyFont="1" applyBorder="1" applyAlignment="1">
      <alignment horizontal="center" vertical="center" wrapText="1"/>
    </xf>
    <xf numFmtId="0" fontId="29" fillId="0" borderId="0" xfId="2" applyFont="1" applyBorder="1" applyAlignment="1">
      <alignment vertical="center" wrapText="1"/>
    </xf>
    <xf numFmtId="49" fontId="29" fillId="0" borderId="0" xfId="2" applyNumberFormat="1" applyFont="1" applyBorder="1" applyAlignment="1">
      <alignment horizontal="center" vertical="center" wrapText="1"/>
    </xf>
    <xf numFmtId="0" fontId="31" fillId="0" borderId="0" xfId="2" applyFont="1" applyBorder="1" applyAlignment="1">
      <alignment vertical="center"/>
    </xf>
    <xf numFmtId="49" fontId="29" fillId="0" borderId="0" xfId="2" applyNumberFormat="1" applyFont="1" applyBorder="1" applyAlignment="1">
      <alignment vertical="center" wrapText="1"/>
    </xf>
    <xf numFmtId="0" fontId="30" fillId="0" borderId="8" xfId="2" applyFont="1" applyFill="1" applyBorder="1" applyAlignment="1">
      <alignment horizontal="left" vertical="center"/>
    </xf>
    <xf numFmtId="49" fontId="30" fillId="0" borderId="9" xfId="2" applyNumberFormat="1" applyFont="1" applyFill="1" applyBorder="1" applyAlignment="1">
      <alignment horizontal="center" vertical="center" wrapText="1"/>
    </xf>
    <xf numFmtId="49" fontId="30" fillId="0" borderId="10" xfId="2" applyNumberFormat="1" applyFont="1" applyFill="1" applyBorder="1" applyAlignment="1">
      <alignment horizontal="center" vertical="center" wrapText="1"/>
    </xf>
    <xf numFmtId="0" fontId="29" fillId="0" borderId="0" xfId="1" applyFont="1"/>
    <xf numFmtId="0" fontId="30" fillId="0" borderId="0" xfId="1" applyFont="1"/>
    <xf numFmtId="0" fontId="29" fillId="0" borderId="0" xfId="1" applyFont="1" applyProtection="1">
      <protection locked="0"/>
    </xf>
    <xf numFmtId="0" fontId="30" fillId="0" borderId="20" xfId="1" applyFont="1" applyBorder="1" applyAlignment="1" applyProtection="1">
      <alignment horizontal="center" vertical="center" wrapText="1"/>
      <protection locked="0"/>
    </xf>
    <xf numFmtId="0" fontId="30" fillId="0" borderId="9" xfId="1" applyFont="1" applyBorder="1" applyAlignment="1" applyProtection="1">
      <alignment horizontal="center" vertical="center" wrapText="1"/>
      <protection locked="0"/>
    </xf>
    <xf numFmtId="0" fontId="30" fillId="0" borderId="10" xfId="1" applyFont="1" applyBorder="1" applyAlignment="1" applyProtection="1">
      <alignment horizontal="center" vertical="center" wrapText="1"/>
      <protection locked="0"/>
    </xf>
    <xf numFmtId="0" fontId="30" fillId="0" borderId="22" xfId="1" applyFont="1" applyBorder="1" applyAlignment="1" applyProtection="1">
      <alignment horizontal="center" vertical="center" wrapText="1"/>
      <protection locked="0"/>
    </xf>
    <xf numFmtId="0" fontId="29" fillId="0" borderId="23" xfId="1" applyFont="1" applyBorder="1" applyAlignment="1" applyProtection="1">
      <alignment vertical="center" wrapText="1"/>
      <protection locked="0"/>
    </xf>
    <xf numFmtId="0" fontId="29" fillId="0" borderId="2" xfId="1" applyFont="1" applyBorder="1" applyAlignment="1" applyProtection="1">
      <alignment horizontal="left" vertical="center" wrapText="1"/>
      <protection locked="0"/>
    </xf>
    <xf numFmtId="0" fontId="34" fillId="0" borderId="0" xfId="1" applyFont="1" applyAlignment="1" applyProtection="1">
      <alignment vertical="center"/>
      <protection locked="0"/>
    </xf>
    <xf numFmtId="0" fontId="30" fillId="0" borderId="20" xfId="1" applyFont="1" applyBorder="1" applyAlignment="1" applyProtection="1">
      <alignment horizontal="left" vertical="center" wrapText="1"/>
      <protection locked="0"/>
    </xf>
    <xf numFmtId="0" fontId="30" fillId="0" borderId="0" xfId="1" applyFont="1" applyAlignment="1" applyProtection="1">
      <alignment horizontal="justify" vertical="center"/>
      <protection locked="0"/>
    </xf>
    <xf numFmtId="0" fontId="29" fillId="0" borderId="21" xfId="1" applyFont="1" applyFill="1" applyBorder="1" applyAlignment="1" applyProtection="1">
      <alignment horizontal="center" vertical="center" wrapText="1"/>
      <protection locked="0"/>
    </xf>
    <xf numFmtId="3" fontId="29" fillId="0" borderId="6" xfId="1" applyNumberFormat="1" applyFont="1" applyFill="1" applyBorder="1" applyAlignment="1" applyProtection="1">
      <alignment vertical="center" wrapText="1"/>
      <protection locked="0"/>
    </xf>
    <xf numFmtId="3" fontId="29" fillId="0" borderId="12" xfId="1" applyNumberFormat="1" applyFont="1" applyFill="1" applyBorder="1" applyAlignment="1" applyProtection="1">
      <alignment vertical="center" wrapText="1"/>
      <protection locked="0"/>
    </xf>
    <xf numFmtId="3" fontId="29" fillId="0" borderId="7" xfId="1" applyNumberFormat="1" applyFont="1" applyFill="1" applyBorder="1" applyAlignment="1" applyProtection="1">
      <alignment vertical="center" wrapText="1"/>
      <protection locked="0"/>
    </xf>
    <xf numFmtId="3" fontId="29" fillId="0" borderId="13" xfId="1" applyNumberFormat="1" applyFont="1" applyFill="1" applyBorder="1" applyAlignment="1" applyProtection="1">
      <alignment vertical="center" wrapText="1"/>
      <protection locked="0"/>
    </xf>
    <xf numFmtId="0" fontId="30" fillId="0" borderId="0" xfId="1" applyFont="1" applyAlignment="1">
      <alignment vertical="center"/>
    </xf>
    <xf numFmtId="0" fontId="29" fillId="0" borderId="0" xfId="1" applyFont="1" applyFill="1" applyAlignment="1" applyProtection="1">
      <alignment vertical="center"/>
      <protection locked="0"/>
    </xf>
    <xf numFmtId="0" fontId="28" fillId="0" borderId="0" xfId="1" applyFont="1" applyFill="1" applyAlignment="1" applyProtection="1">
      <alignment vertical="center"/>
      <protection locked="0"/>
    </xf>
    <xf numFmtId="0" fontId="36" fillId="0" borderId="0" xfId="1" applyFont="1" applyAlignment="1" applyProtection="1">
      <alignment horizontal="right" vertical="center"/>
      <protection locked="0"/>
    </xf>
    <xf numFmtId="3" fontId="29" fillId="0" borderId="7" xfId="1" applyNumberFormat="1" applyFont="1" applyFill="1" applyBorder="1" applyAlignment="1" applyProtection="1">
      <alignment horizontal="right" vertical="center" wrapText="1"/>
      <protection locked="0"/>
    </xf>
    <xf numFmtId="0" fontId="29" fillId="0" borderId="0" xfId="1" applyFont="1" applyBorder="1" applyProtection="1">
      <protection locked="0"/>
    </xf>
    <xf numFmtId="0" fontId="29" fillId="0" borderId="0" xfId="1" applyFont="1" applyBorder="1" applyAlignment="1" applyProtection="1">
      <alignment horizontal="justify" vertical="center" wrapText="1"/>
      <protection locked="0"/>
    </xf>
    <xf numFmtId="0" fontId="28" fillId="0" borderId="0" xfId="1" applyFont="1" applyProtection="1">
      <protection locked="0"/>
    </xf>
    <xf numFmtId="0" fontId="29" fillId="0" borderId="26" xfId="1" applyFont="1" applyBorder="1" applyAlignment="1" applyProtection="1">
      <alignment vertical="center"/>
      <protection locked="0"/>
    </xf>
    <xf numFmtId="0" fontId="29" fillId="0" borderId="27" xfId="1" applyFont="1" applyBorder="1" applyAlignment="1" applyProtection="1">
      <alignment vertical="center"/>
      <protection locked="0"/>
    </xf>
    <xf numFmtId="0" fontId="29" fillId="0" borderId="0" xfId="1" applyFont="1" applyFill="1" applyAlignment="1" applyProtection="1">
      <alignment horizontal="left" vertical="center"/>
      <protection locked="0"/>
    </xf>
    <xf numFmtId="0" fontId="29" fillId="0" borderId="2" xfId="1" applyFont="1" applyBorder="1" applyAlignment="1" applyProtection="1">
      <alignment horizontal="center" vertical="center" wrapText="1"/>
      <protection locked="0"/>
    </xf>
    <xf numFmtId="0" fontId="29" fillId="0" borderId="0" xfId="1" applyFont="1" applyBorder="1" applyAlignment="1" applyProtection="1">
      <alignment horizontal="left" vertical="center" wrapText="1"/>
      <protection locked="0"/>
    </xf>
    <xf numFmtId="0" fontId="28" fillId="0" borderId="0" xfId="1" applyFont="1" applyBorder="1" applyAlignment="1" applyProtection="1">
      <alignment horizontal="justify" vertical="center"/>
      <protection locked="0"/>
    </xf>
    <xf numFmtId="0" fontId="29" fillId="0" borderId="0" xfId="1" applyFont="1" applyBorder="1" applyAlignment="1" applyProtection="1">
      <alignment horizontal="left" vertical="center"/>
      <protection locked="0"/>
    </xf>
    <xf numFmtId="0" fontId="29" fillId="0" borderId="0" xfId="1" applyFont="1" applyBorder="1" applyAlignment="1">
      <alignment vertical="center"/>
    </xf>
    <xf numFmtId="0" fontId="29" fillId="0" borderId="0" xfId="1" applyFont="1" applyBorder="1" applyAlignment="1">
      <alignment horizontal="left" vertical="center"/>
    </xf>
    <xf numFmtId="0" fontId="29" fillId="0" borderId="0" xfId="1" applyFont="1" applyAlignment="1">
      <alignment horizontal="left" vertical="center"/>
    </xf>
    <xf numFmtId="4" fontId="29" fillId="0" borderId="0" xfId="1" applyNumberFormat="1" applyFont="1" applyAlignment="1" applyProtection="1">
      <alignment vertical="center"/>
      <protection locked="0"/>
    </xf>
    <xf numFmtId="4" fontId="29" fillId="0" borderId="0" xfId="1" applyNumberFormat="1" applyFont="1" applyAlignment="1">
      <alignment vertical="center"/>
    </xf>
    <xf numFmtId="4" fontId="29" fillId="0" borderId="0" xfId="1" applyNumberFormat="1" applyFont="1" applyAlignment="1" applyProtection="1">
      <alignment horizontal="right" vertical="center"/>
      <protection locked="0"/>
    </xf>
    <xf numFmtId="0" fontId="29" fillId="0" borderId="28" xfId="1" applyFont="1" applyBorder="1" applyAlignment="1" applyProtection="1">
      <alignment vertical="center"/>
      <protection locked="0"/>
    </xf>
    <xf numFmtId="0" fontId="29" fillId="0" borderId="19" xfId="1" applyFont="1" applyBorder="1" applyAlignment="1" applyProtection="1">
      <alignment vertical="center"/>
      <protection locked="0"/>
    </xf>
    <xf numFmtId="0" fontId="29" fillId="0" borderId="27" xfId="1" applyFont="1" applyFill="1" applyBorder="1" applyAlignment="1" applyProtection="1">
      <alignment vertical="center"/>
      <protection locked="0"/>
    </xf>
    <xf numFmtId="0" fontId="28" fillId="0" borderId="0" xfId="1" applyFont="1" applyAlignment="1" applyProtection="1">
      <protection locked="0"/>
    </xf>
    <xf numFmtId="4" fontId="29" fillId="0" borderId="0" xfId="1" applyNumberFormat="1" applyFont="1" applyProtection="1">
      <protection locked="0"/>
    </xf>
    <xf numFmtId="4" fontId="29" fillId="0" borderId="0" xfId="1" applyNumberFormat="1" applyFont="1" applyAlignment="1" applyProtection="1">
      <alignment horizontal="right"/>
      <protection locked="0"/>
    </xf>
    <xf numFmtId="0" fontId="29" fillId="0" borderId="17" xfId="1" applyFont="1" applyBorder="1" applyAlignment="1" applyProtection="1">
      <alignment vertical="center"/>
      <protection locked="0"/>
    </xf>
    <xf numFmtId="0" fontId="30" fillId="0" borderId="2" xfId="1" applyFont="1" applyBorder="1" applyProtection="1">
      <protection locked="0"/>
    </xf>
    <xf numFmtId="0" fontId="30" fillId="0" borderId="11" xfId="1" applyFont="1" applyBorder="1" applyAlignment="1" applyProtection="1">
      <alignment horizontal="justify" vertical="top" wrapText="1"/>
      <protection locked="0"/>
    </xf>
    <xf numFmtId="0" fontId="29" fillId="0" borderId="11" xfId="1" applyFont="1" applyBorder="1" applyAlignment="1" applyProtection="1">
      <alignment horizontal="justify" vertical="top" wrapText="1"/>
      <protection locked="0"/>
    </xf>
    <xf numFmtId="0" fontId="29" fillId="0" borderId="2" xfId="1" applyFont="1" applyBorder="1" applyAlignment="1" applyProtection="1">
      <alignment horizontal="justify" vertical="top" wrapText="1"/>
      <protection locked="0"/>
    </xf>
    <xf numFmtId="0" fontId="30" fillId="0" borderId="2" xfId="1" applyFont="1" applyBorder="1" applyAlignment="1" applyProtection="1">
      <alignment horizontal="justify" vertical="top" wrapText="1"/>
      <protection locked="0"/>
    </xf>
    <xf numFmtId="0" fontId="30" fillId="0" borderId="3" xfId="1" applyFont="1" applyBorder="1" applyAlignment="1" applyProtection="1">
      <alignment horizontal="justify" vertical="top" wrapText="1"/>
      <protection locked="0"/>
    </xf>
    <xf numFmtId="4" fontId="29" fillId="0" borderId="0" xfId="1" applyNumberFormat="1" applyFont="1"/>
    <xf numFmtId="4" fontId="37" fillId="0" borderId="0" xfId="1" applyNumberFormat="1" applyFont="1" applyBorder="1" applyAlignment="1" applyProtection="1">
      <alignment horizontal="right" vertical="top" wrapText="1"/>
      <protection locked="0"/>
    </xf>
    <xf numFmtId="0" fontId="37" fillId="0" borderId="0" xfId="1" applyFont="1" applyAlignment="1">
      <alignment horizontal="right" vertical="top" wrapText="1"/>
    </xf>
    <xf numFmtId="0" fontId="37" fillId="0" borderId="0" xfId="1" applyFont="1" applyBorder="1" applyAlignment="1">
      <alignment horizontal="right" vertical="top" wrapText="1"/>
    </xf>
    <xf numFmtId="0" fontId="37" fillId="0" borderId="0" xfId="1" applyFont="1" applyBorder="1" applyAlignment="1">
      <alignment vertical="top" wrapText="1"/>
    </xf>
    <xf numFmtId="0" fontId="38" fillId="0" borderId="30" xfId="1" applyFont="1" applyBorder="1" applyAlignment="1" applyProtection="1">
      <alignment horizontal="left" vertical="center" wrapText="1"/>
      <protection locked="0"/>
    </xf>
    <xf numFmtId="0" fontId="37" fillId="0" borderId="0" xfId="1" applyFont="1" applyAlignment="1">
      <alignment vertical="top" wrapText="1"/>
    </xf>
    <xf numFmtId="0" fontId="29" fillId="0" borderId="0" xfId="1" applyFont="1" applyFill="1" applyBorder="1" applyProtection="1">
      <protection locked="0"/>
    </xf>
    <xf numFmtId="4" fontId="29" fillId="0" borderId="0" xfId="1" applyNumberFormat="1" applyFont="1" applyFill="1" applyBorder="1" applyProtection="1">
      <protection locked="0"/>
    </xf>
    <xf numFmtId="0" fontId="29" fillId="0" borderId="0" xfId="1" applyFont="1" applyFill="1" applyBorder="1"/>
    <xf numFmtId="0" fontId="35" fillId="0" borderId="0" xfId="1" applyFont="1" applyFill="1" applyBorder="1" applyAlignment="1">
      <alignment vertical="top" wrapText="1"/>
    </xf>
    <xf numFmtId="0" fontId="35" fillId="0" borderId="0" xfId="1" applyFont="1" applyFill="1" applyBorder="1" applyAlignment="1">
      <alignment horizontal="center" vertical="top" wrapText="1"/>
    </xf>
    <xf numFmtId="0" fontId="35" fillId="0" borderId="0" xfId="1" applyFont="1" applyFill="1" applyBorder="1" applyAlignment="1">
      <alignment horizontal="justify" vertical="top" wrapText="1"/>
    </xf>
    <xf numFmtId="4" fontId="29" fillId="0" borderId="0" xfId="1" applyNumberFormat="1" applyFont="1" applyFill="1" applyBorder="1"/>
    <xf numFmtId="4" fontId="37" fillId="0" borderId="0" xfId="1" applyNumberFormat="1" applyFont="1" applyBorder="1" applyAlignment="1" applyProtection="1">
      <alignment horizontal="right" vertical="center" wrapText="1"/>
      <protection locked="0"/>
    </xf>
    <xf numFmtId="0" fontId="29" fillId="0" borderId="9" xfId="1" applyFont="1" applyBorder="1" applyAlignment="1" applyProtection="1">
      <alignment horizontal="center" vertical="center"/>
      <protection locked="0"/>
    </xf>
    <xf numFmtId="0" fontId="29" fillId="0" borderId="31" xfId="1" applyFont="1" applyBorder="1" applyAlignment="1" applyProtection="1">
      <alignment horizontal="center" vertical="center"/>
      <protection locked="0"/>
    </xf>
    <xf numFmtId="0" fontId="29" fillId="0" borderId="32" xfId="1" applyFont="1" applyBorder="1" applyAlignment="1" applyProtection="1">
      <alignment horizontal="center" vertical="center"/>
      <protection locked="0"/>
    </xf>
    <xf numFmtId="4" fontId="29" fillId="0" borderId="10" xfId="1" applyNumberFormat="1" applyFont="1" applyBorder="1" applyAlignment="1" applyProtection="1">
      <alignment horizontal="center" vertical="center"/>
      <protection locked="0"/>
    </xf>
    <xf numFmtId="4" fontId="29" fillId="0" borderId="22" xfId="1" applyNumberFormat="1" applyFont="1" applyBorder="1" applyAlignment="1" applyProtection="1">
      <alignment horizontal="center" vertical="center"/>
      <protection locked="0"/>
    </xf>
    <xf numFmtId="0" fontId="37" fillId="0" borderId="0" xfId="1" applyFont="1" applyBorder="1" applyAlignment="1" applyProtection="1">
      <alignment vertical="center" wrapText="1"/>
      <protection locked="0"/>
    </xf>
    <xf numFmtId="0" fontId="37" fillId="0" borderId="0" xfId="1" applyFont="1" applyBorder="1" applyAlignment="1" applyProtection="1">
      <alignment horizontal="right" vertical="center" wrapText="1"/>
      <protection locked="0"/>
    </xf>
    <xf numFmtId="0" fontId="29" fillId="0" borderId="33" xfId="1" applyFont="1" applyBorder="1" applyAlignment="1" applyProtection="1">
      <alignment vertical="center"/>
      <protection locked="0"/>
    </xf>
    <xf numFmtId="0" fontId="29" fillId="0" borderId="31" xfId="1" applyFont="1" applyBorder="1" applyAlignment="1" applyProtection="1">
      <alignment vertical="center"/>
      <protection locked="0"/>
    </xf>
    <xf numFmtId="0" fontId="29" fillId="0" borderId="34" xfId="1" applyFont="1" applyBorder="1" applyAlignment="1" applyProtection="1">
      <alignment vertical="center"/>
      <protection locked="0"/>
    </xf>
    <xf numFmtId="0" fontId="29" fillId="0" borderId="0" xfId="1" applyFont="1" applyFill="1" applyBorder="1" applyAlignment="1" applyProtection="1">
      <alignment vertical="center"/>
      <protection locked="0"/>
    </xf>
    <xf numFmtId="0" fontId="29" fillId="0" borderId="35" xfId="1" applyFont="1" applyBorder="1" applyAlignment="1" applyProtection="1">
      <alignment vertical="center"/>
      <protection locked="0"/>
    </xf>
    <xf numFmtId="0" fontId="29" fillId="0" borderId="36" xfId="1" applyFont="1" applyBorder="1" applyAlignment="1" applyProtection="1">
      <alignment vertical="center"/>
      <protection locked="0"/>
    </xf>
    <xf numFmtId="0" fontId="39" fillId="0" borderId="0" xfId="1" applyFont="1" applyAlignment="1">
      <alignment vertical="center"/>
    </xf>
    <xf numFmtId="4" fontId="40" fillId="0" borderId="0" xfId="1" applyNumberFormat="1" applyFont="1" applyAlignment="1">
      <alignment vertical="center"/>
    </xf>
    <xf numFmtId="0" fontId="29" fillId="0" borderId="0" xfId="1" applyFont="1" applyProtection="1"/>
    <xf numFmtId="4" fontId="29" fillId="0" borderId="0" xfId="1" applyNumberFormat="1" applyFont="1" applyProtection="1"/>
    <xf numFmtId="0" fontId="28" fillId="0" borderId="0" xfId="1" applyFont="1" applyProtection="1"/>
    <xf numFmtId="4" fontId="37" fillId="0" borderId="0" xfId="1" applyNumberFormat="1" applyFont="1" applyBorder="1" applyAlignment="1" applyProtection="1">
      <alignment horizontal="right" vertical="top" wrapText="1"/>
    </xf>
    <xf numFmtId="0" fontId="29" fillId="0" borderId="18" xfId="1" applyFont="1" applyBorder="1" applyAlignment="1" applyProtection="1">
      <alignment vertical="center"/>
      <protection locked="0"/>
    </xf>
    <xf numFmtId="0" fontId="37" fillId="0" borderId="0" xfId="1" applyFont="1" applyBorder="1" applyAlignment="1" applyProtection="1">
      <alignment vertical="top" wrapText="1"/>
    </xf>
    <xf numFmtId="0" fontId="37" fillId="0" borderId="0" xfId="1" applyFont="1" applyBorder="1" applyAlignment="1" applyProtection="1">
      <alignment horizontal="right" vertical="top" wrapText="1"/>
    </xf>
    <xf numFmtId="0" fontId="29" fillId="0" borderId="0" xfId="1" applyFont="1" applyFill="1" applyBorder="1" applyProtection="1"/>
    <xf numFmtId="0" fontId="35" fillId="0" borderId="0" xfId="1" applyFont="1" applyFill="1" applyBorder="1" applyAlignment="1" applyProtection="1">
      <alignment vertical="top" wrapText="1"/>
    </xf>
    <xf numFmtId="0" fontId="35" fillId="0" borderId="0" xfId="1" applyFont="1" applyFill="1" applyBorder="1" applyAlignment="1" applyProtection="1">
      <alignment horizontal="center" vertical="top" wrapText="1"/>
    </xf>
    <xf numFmtId="0" fontId="35" fillId="0" borderId="0" xfId="1" applyFont="1" applyFill="1" applyBorder="1" applyAlignment="1" applyProtection="1">
      <alignment horizontal="justify" vertical="top" wrapText="1"/>
    </xf>
    <xf numFmtId="4" fontId="29" fillId="0" borderId="0" xfId="1" applyNumberFormat="1" applyFont="1" applyFill="1" applyBorder="1" applyProtection="1"/>
    <xf numFmtId="0" fontId="39" fillId="0" borderId="0" xfId="1" applyFont="1" applyFill="1" applyBorder="1" applyProtection="1"/>
    <xf numFmtId="0" fontId="40" fillId="0" borderId="0" xfId="1" applyFont="1" applyFill="1" applyBorder="1" applyProtection="1"/>
    <xf numFmtId="0" fontId="28" fillId="0" borderId="0" xfId="1" applyFont="1"/>
    <xf numFmtId="4" fontId="37" fillId="0" borderId="0" xfId="1" applyNumberFormat="1" applyFont="1" applyBorder="1" applyAlignment="1">
      <alignment horizontal="right" vertical="top" wrapText="1"/>
    </xf>
    <xf numFmtId="0" fontId="0" fillId="0" borderId="0" xfId="0"/>
    <xf numFmtId="0" fontId="39" fillId="0" borderId="0" xfId="2" applyFont="1" applyBorder="1" applyAlignment="1">
      <alignment vertical="center"/>
    </xf>
    <xf numFmtId="0" fontId="39" fillId="0" borderId="0" xfId="1" applyFont="1" applyAlignment="1" applyProtection="1">
      <alignment vertical="center"/>
      <protection locked="0"/>
    </xf>
    <xf numFmtId="0" fontId="29" fillId="0" borderId="7" xfId="1" applyFont="1" applyFill="1" applyBorder="1" applyAlignment="1" applyProtection="1">
      <alignment vertical="center" wrapText="1"/>
      <protection locked="0"/>
    </xf>
    <xf numFmtId="0" fontId="41" fillId="0" borderId="0" xfId="1" applyFont="1" applyAlignment="1" applyProtection="1">
      <alignment horizontal="left" vertical="center"/>
      <protection locked="0"/>
    </xf>
    <xf numFmtId="0" fontId="29" fillId="0" borderId="26" xfId="1" applyFont="1" applyFill="1" applyBorder="1" applyAlignment="1" applyProtection="1">
      <alignment horizontal="left" vertical="center" wrapText="1"/>
      <protection locked="0"/>
    </xf>
    <xf numFmtId="3" fontId="29" fillId="0" borderId="27" xfId="1" applyNumberFormat="1" applyFont="1" applyFill="1" applyBorder="1" applyAlignment="1" applyProtection="1">
      <alignment vertical="center" wrapText="1"/>
      <protection locked="0"/>
    </xf>
    <xf numFmtId="0" fontId="30" fillId="0" borderId="0" xfId="1" applyFont="1" applyBorder="1" applyAlignment="1" applyProtection="1">
      <alignment vertical="center"/>
      <protection locked="0"/>
    </xf>
    <xf numFmtId="0" fontId="30" fillId="0" borderId="8" xfId="1" applyFont="1" applyBorder="1" applyAlignment="1" applyProtection="1">
      <alignment horizontal="center" vertical="center" wrapText="1"/>
      <protection locked="0"/>
    </xf>
    <xf numFmtId="49" fontId="30" fillId="0" borderId="0" xfId="2" applyNumberFormat="1" applyFont="1" applyBorder="1" applyAlignment="1">
      <alignment horizontal="center" vertical="center" wrapText="1"/>
    </xf>
    <xf numFmtId="0" fontId="30" fillId="0" borderId="0" xfId="2" applyFont="1" applyBorder="1" applyAlignment="1">
      <alignment vertical="center"/>
    </xf>
    <xf numFmtId="0" fontId="29" fillId="0" borderId="0" xfId="2" applyFont="1" applyBorder="1" applyAlignment="1">
      <alignment horizontal="center" vertical="center"/>
    </xf>
    <xf numFmtId="49" fontId="39" fillId="0" borderId="0" xfId="2" applyNumberFormat="1" applyFont="1" applyBorder="1" applyAlignment="1">
      <alignment horizontal="left" vertical="center"/>
    </xf>
    <xf numFmtId="0" fontId="29" fillId="0" borderId="12" xfId="2" applyFont="1" applyBorder="1" applyAlignment="1">
      <alignment horizontal="center" vertical="center"/>
    </xf>
    <xf numFmtId="49" fontId="29" fillId="0" borderId="6" xfId="2" applyNumberFormat="1" applyFont="1" applyBorder="1" applyAlignment="1">
      <alignment horizontal="center" vertical="center"/>
    </xf>
    <xf numFmtId="49" fontId="29" fillId="0" borderId="0" xfId="2" applyNumberFormat="1" applyFont="1" applyBorder="1" applyAlignment="1">
      <alignment horizontal="center" vertical="center"/>
    </xf>
    <xf numFmtId="0" fontId="29" fillId="0" borderId="13" xfId="2" applyFont="1" applyBorder="1" applyAlignment="1">
      <alignment horizontal="center" vertical="center"/>
    </xf>
    <xf numFmtId="49" fontId="29" fillId="0" borderId="7" xfId="2" applyNumberFormat="1" applyFont="1" applyBorder="1" applyAlignment="1">
      <alignment horizontal="center" vertical="center"/>
    </xf>
    <xf numFmtId="0" fontId="29" fillId="0" borderId="21" xfId="2" applyFont="1" applyBorder="1" applyAlignment="1">
      <alignment horizontal="center" vertical="center" wrapText="1"/>
    </xf>
    <xf numFmtId="49" fontId="29" fillId="0" borderId="16" xfId="2" applyNumberFormat="1" applyFont="1" applyBorder="1" applyAlignment="1">
      <alignment horizontal="center" vertical="center"/>
    </xf>
    <xf numFmtId="0" fontId="29" fillId="0" borderId="39" xfId="2" applyFont="1" applyBorder="1" applyAlignment="1">
      <alignment horizontal="center" vertical="center"/>
    </xf>
    <xf numFmtId="0" fontId="29" fillId="0" borderId="26" xfId="2" applyFont="1" applyBorder="1" applyAlignment="1">
      <alignment horizontal="center" vertical="center"/>
    </xf>
    <xf numFmtId="0" fontId="29" fillId="0" borderId="26" xfId="2" applyFont="1" applyBorder="1" applyAlignment="1">
      <alignment horizontal="center" vertical="center" wrapText="1"/>
    </xf>
    <xf numFmtId="0" fontId="30" fillId="0" borderId="2" xfId="2" applyFont="1" applyBorder="1" applyAlignment="1">
      <alignment vertical="center" wrapText="1"/>
    </xf>
    <xf numFmtId="0" fontId="30" fillId="0" borderId="0" xfId="2" applyFont="1" applyBorder="1" applyAlignment="1">
      <alignment vertical="center" wrapText="1"/>
    </xf>
    <xf numFmtId="0" fontId="29" fillId="0" borderId="36" xfId="1" applyFont="1" applyFill="1" applyBorder="1" applyAlignment="1" applyProtection="1">
      <alignment vertical="center"/>
      <protection locked="0"/>
    </xf>
    <xf numFmtId="0" fontId="29" fillId="0" borderId="26" xfId="1" applyFont="1" applyFill="1" applyBorder="1" applyAlignment="1" applyProtection="1">
      <alignment vertical="center" wrapText="1"/>
      <protection locked="0"/>
    </xf>
    <xf numFmtId="0" fontId="29" fillId="0" borderId="13" xfId="1" applyFont="1" applyFill="1" applyBorder="1" applyAlignment="1" applyProtection="1">
      <alignment vertical="center" wrapText="1"/>
      <protection locked="0"/>
    </xf>
    <xf numFmtId="3" fontId="29" fillId="0" borderId="5" xfId="1" applyNumberFormat="1" applyFont="1" applyFill="1" applyBorder="1" applyAlignment="1" applyProtection="1">
      <alignment vertical="center" wrapText="1"/>
      <protection locked="0"/>
    </xf>
    <xf numFmtId="3" fontId="29" fillId="0" borderId="41" xfId="1" applyNumberFormat="1" applyFont="1" applyFill="1" applyBorder="1" applyAlignment="1" applyProtection="1">
      <alignment vertical="center" wrapText="1"/>
      <protection locked="0"/>
    </xf>
    <xf numFmtId="3" fontId="29" fillId="0" borderId="24" xfId="1" applyNumberFormat="1" applyFont="1" applyFill="1" applyBorder="1" applyAlignment="1" applyProtection="1">
      <alignment vertical="center" wrapText="1"/>
      <protection locked="0"/>
    </xf>
    <xf numFmtId="3" fontId="29" fillId="0" borderId="25" xfId="1" applyNumberFormat="1" applyFont="1" applyFill="1" applyBorder="1" applyAlignment="1" applyProtection="1">
      <alignment vertical="center" wrapText="1"/>
      <protection locked="0"/>
    </xf>
    <xf numFmtId="3" fontId="29" fillId="0" borderId="39" xfId="1" applyNumberFormat="1" applyFont="1" applyFill="1" applyBorder="1" applyAlignment="1" applyProtection="1">
      <alignment vertical="center" wrapText="1"/>
      <protection locked="0"/>
    </xf>
    <xf numFmtId="3" fontId="29" fillId="0" borderId="26" xfId="1" applyNumberFormat="1" applyFont="1" applyFill="1" applyBorder="1" applyAlignment="1" applyProtection="1">
      <alignment vertical="center" wrapText="1"/>
      <protection locked="0"/>
    </xf>
    <xf numFmtId="0" fontId="29" fillId="0" borderId="25" xfId="1" applyFont="1" applyFill="1" applyBorder="1" applyAlignment="1" applyProtection="1">
      <alignment vertical="center" wrapText="1"/>
      <protection locked="0"/>
    </xf>
    <xf numFmtId="0" fontId="29" fillId="0" borderId="16" xfId="1" applyFont="1" applyFill="1" applyBorder="1" applyAlignment="1" applyProtection="1">
      <alignment horizontal="center" vertical="center" wrapText="1"/>
      <protection locked="0"/>
    </xf>
    <xf numFmtId="0" fontId="29" fillId="0" borderId="16" xfId="1" applyFont="1" applyBorder="1" applyAlignment="1">
      <alignment horizontal="center" vertical="center"/>
    </xf>
    <xf numFmtId="0" fontId="29" fillId="0" borderId="1" xfId="1" applyFont="1" applyFill="1" applyBorder="1" applyAlignment="1" applyProtection="1">
      <alignment horizontal="center" vertical="center" wrapText="1"/>
      <protection locked="0"/>
    </xf>
    <xf numFmtId="0" fontId="30" fillId="0" borderId="42" xfId="1" applyFont="1" applyBorder="1" applyAlignment="1" applyProtection="1">
      <alignment horizontal="center" vertical="center" wrapText="1"/>
      <protection locked="0"/>
    </xf>
    <xf numFmtId="0" fontId="29" fillId="0" borderId="14" xfId="1" applyFont="1" applyBorder="1" applyAlignment="1" applyProtection="1">
      <alignment horizontal="center" vertical="center" wrapText="1"/>
      <protection locked="0"/>
    </xf>
    <xf numFmtId="0" fontId="29" fillId="0" borderId="15" xfId="1" applyFont="1" applyFill="1" applyBorder="1" applyAlignment="1" applyProtection="1">
      <alignment horizontal="center" vertical="center" wrapText="1"/>
      <protection locked="0"/>
    </xf>
    <xf numFmtId="0" fontId="29" fillId="0" borderId="0" xfId="1" applyFont="1" applyFill="1" applyBorder="1" applyAlignment="1">
      <alignment vertical="center"/>
    </xf>
    <xf numFmtId="0" fontId="0" fillId="0" borderId="0" xfId="0" applyAlignment="1">
      <alignment vertical="center"/>
    </xf>
    <xf numFmtId="0" fontId="42" fillId="0" borderId="0" xfId="1" applyFont="1" applyAlignment="1" applyProtection="1">
      <alignment vertical="center"/>
      <protection locked="0"/>
    </xf>
    <xf numFmtId="0" fontId="26"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39" fillId="0" borderId="0" xfId="1" applyFont="1" applyAlignment="1">
      <alignment horizontal="center" vertical="center"/>
    </xf>
    <xf numFmtId="0" fontId="44" fillId="0" borderId="0" xfId="0" applyFont="1" applyFill="1" applyAlignment="1">
      <alignment vertical="center"/>
    </xf>
    <xf numFmtId="4" fontId="29" fillId="0" borderId="0" xfId="1" applyNumberFormat="1" applyFont="1" applyAlignment="1" applyProtection="1">
      <alignment horizontal="center" vertical="center"/>
      <protection locked="0"/>
    </xf>
    <xf numFmtId="0" fontId="35" fillId="0" borderId="0" xfId="1" applyFont="1" applyFill="1" applyBorder="1" applyAlignment="1" applyProtection="1">
      <alignment horizontal="center" vertical="center" wrapText="1"/>
      <protection locked="0"/>
    </xf>
    <xf numFmtId="4" fontId="29" fillId="0" borderId="0" xfId="1" applyNumberFormat="1" applyFont="1" applyFill="1" applyBorder="1" applyAlignment="1">
      <alignment vertical="center"/>
    </xf>
    <xf numFmtId="0" fontId="29" fillId="0" borderId="11" xfId="1" applyFont="1" applyBorder="1" applyAlignment="1" applyProtection="1">
      <alignment horizontal="center" vertical="center"/>
      <protection locked="0"/>
    </xf>
    <xf numFmtId="0" fontId="6" fillId="0" borderId="0" xfId="2" applyFont="1" applyFill="1" applyBorder="1" applyAlignment="1">
      <alignment vertical="center"/>
    </xf>
    <xf numFmtId="0" fontId="30" fillId="0" borderId="17" xfId="2" applyFont="1" applyBorder="1" applyAlignment="1">
      <alignment vertical="center" wrapText="1"/>
    </xf>
    <xf numFmtId="0" fontId="6" fillId="0" borderId="0" xfId="2" applyFont="1" applyBorder="1" applyAlignment="1">
      <alignment vertical="center"/>
    </xf>
    <xf numFmtId="3" fontId="29" fillId="0" borderId="6" xfId="1" applyNumberFormat="1" applyFont="1" applyBorder="1" applyAlignment="1" applyProtection="1">
      <alignment vertical="center"/>
      <protection locked="0"/>
    </xf>
    <xf numFmtId="3" fontId="29" fillId="0" borderId="24" xfId="1" applyNumberFormat="1" applyFont="1" applyBorder="1" applyAlignment="1" applyProtection="1">
      <alignment vertical="center"/>
      <protection locked="0"/>
    </xf>
    <xf numFmtId="3" fontId="29" fillId="0" borderId="7" xfId="1" applyNumberFormat="1" applyFont="1" applyBorder="1" applyAlignment="1" applyProtection="1">
      <alignment vertical="center"/>
      <protection locked="0"/>
    </xf>
    <xf numFmtId="3" fontId="29" fillId="0" borderId="25" xfId="1" applyNumberFormat="1" applyFont="1" applyBorder="1" applyAlignment="1" applyProtection="1">
      <alignment vertical="center"/>
      <protection locked="0"/>
    </xf>
    <xf numFmtId="3" fontId="29" fillId="0" borderId="7" xfId="1" applyNumberFormat="1" applyFont="1" applyBorder="1" applyAlignment="1" applyProtection="1">
      <alignment vertical="center" wrapText="1"/>
      <protection locked="0"/>
    </xf>
    <xf numFmtId="3" fontId="29" fillId="0" borderId="27" xfId="1" applyNumberFormat="1" applyFont="1" applyBorder="1" applyAlignment="1" applyProtection="1">
      <alignment vertical="center" wrapText="1"/>
      <protection locked="0"/>
    </xf>
    <xf numFmtId="3" fontId="29" fillId="0" borderId="27" xfId="1" applyNumberFormat="1" applyFont="1" applyBorder="1" applyAlignment="1" applyProtection="1">
      <alignment vertical="center"/>
      <protection locked="0"/>
    </xf>
    <xf numFmtId="3" fontId="29" fillId="0" borderId="41" xfId="1" applyNumberFormat="1" applyFont="1" applyBorder="1" applyAlignment="1" applyProtection="1">
      <alignment vertical="center"/>
      <protection locked="0"/>
    </xf>
    <xf numFmtId="3" fontId="30" fillId="0" borderId="10" xfId="2" applyNumberFormat="1" applyFont="1" applyBorder="1" applyAlignment="1">
      <alignment horizontal="center" vertical="center" wrapText="1"/>
    </xf>
    <xf numFmtId="3" fontId="30" fillId="0" borderId="22" xfId="2" applyNumberFormat="1" applyFont="1" applyBorder="1" applyAlignment="1">
      <alignment horizontal="center" vertical="center" wrapText="1"/>
    </xf>
    <xf numFmtId="3" fontId="30" fillId="0" borderId="19" xfId="2" applyNumberFormat="1" applyFont="1" applyBorder="1" applyAlignment="1">
      <alignment horizontal="center" vertical="center" wrapText="1"/>
    </xf>
    <xf numFmtId="3" fontId="30" fillId="0" borderId="46" xfId="2" applyNumberFormat="1" applyFont="1" applyBorder="1" applyAlignment="1">
      <alignment horizontal="center" vertical="center" wrapText="1"/>
    </xf>
    <xf numFmtId="3" fontId="29" fillId="0" borderId="0" xfId="2" applyNumberFormat="1" applyFont="1" applyBorder="1" applyAlignment="1">
      <alignment vertical="center"/>
    </xf>
    <xf numFmtId="3" fontId="30" fillId="0" borderId="10" xfId="2" applyNumberFormat="1" applyFont="1" applyFill="1" applyBorder="1" applyAlignment="1">
      <alignment horizontal="center" vertical="center" wrapText="1"/>
    </xf>
    <xf numFmtId="3" fontId="30" fillId="0" borderId="22" xfId="2" applyNumberFormat="1" applyFont="1" applyFill="1" applyBorder="1" applyAlignment="1">
      <alignment horizontal="center" vertical="center" wrapText="1"/>
    </xf>
    <xf numFmtId="3" fontId="30" fillId="0" borderId="19" xfId="2" applyNumberFormat="1" applyFont="1" applyFill="1" applyBorder="1" applyAlignment="1">
      <alignment horizontal="center" vertical="center" wrapText="1"/>
    </xf>
    <xf numFmtId="3" fontId="30" fillId="0" borderId="46" xfId="2" applyNumberFormat="1" applyFont="1" applyFill="1" applyBorder="1" applyAlignment="1">
      <alignment horizontal="center" vertical="center" wrapText="1"/>
    </xf>
    <xf numFmtId="0" fontId="29" fillId="0" borderId="0" xfId="1" applyFont="1" applyAlignment="1">
      <alignment horizontal="right" vertical="center"/>
    </xf>
    <xf numFmtId="3" fontId="29" fillId="0" borderId="0" xfId="1" applyNumberFormat="1" applyFont="1" applyFill="1" applyBorder="1" applyAlignment="1" applyProtection="1">
      <alignment vertical="center"/>
      <protection hidden="1"/>
    </xf>
    <xf numFmtId="3" fontId="29" fillId="0" borderId="0" xfId="1" applyNumberFormat="1" applyFont="1" applyBorder="1" applyAlignment="1" applyProtection="1">
      <alignment vertical="center"/>
      <protection hidden="1"/>
    </xf>
    <xf numFmtId="0" fontId="40" fillId="0" borderId="0" xfId="1" applyFont="1" applyAlignment="1" applyProtection="1">
      <alignment vertical="center"/>
      <protection locked="0"/>
    </xf>
    <xf numFmtId="0" fontId="29" fillId="0" borderId="48" xfId="1" applyFont="1" applyBorder="1" applyAlignment="1" applyProtection="1">
      <alignment horizontal="center" vertical="center" wrapText="1"/>
      <protection locked="0"/>
    </xf>
    <xf numFmtId="0" fontId="6" fillId="0" borderId="0" xfId="4" applyFont="1" applyFill="1" applyAlignment="1" applyProtection="1">
      <alignment vertical="center"/>
      <protection locked="0"/>
    </xf>
    <xf numFmtId="0" fontId="29" fillId="0" borderId="49" xfId="1" applyFont="1" applyFill="1" applyBorder="1" applyAlignment="1">
      <alignment horizontal="center" vertical="center"/>
    </xf>
    <xf numFmtId="0" fontId="29" fillId="0" borderId="49" xfId="1" applyFont="1" applyFill="1" applyBorder="1" applyAlignment="1">
      <alignment horizontal="center" vertical="center" wrapText="1"/>
    </xf>
    <xf numFmtId="0" fontId="29" fillId="0" borderId="50" xfId="1" applyFont="1" applyFill="1" applyBorder="1" applyAlignment="1">
      <alignment horizontal="center" vertical="center"/>
    </xf>
    <xf numFmtId="0" fontId="29" fillId="0" borderId="51" xfId="1" applyFont="1" applyFill="1" applyBorder="1" applyAlignment="1">
      <alignment horizontal="center" vertical="center" wrapText="1"/>
    </xf>
    <xf numFmtId="0" fontId="29" fillId="4" borderId="52" xfId="1" applyFont="1" applyFill="1" applyBorder="1" applyAlignment="1">
      <alignment vertical="center"/>
    </xf>
    <xf numFmtId="0" fontId="29" fillId="0" borderId="53" xfId="1" applyFont="1" applyBorder="1" applyAlignment="1">
      <alignment vertical="center"/>
    </xf>
    <xf numFmtId="0" fontId="29" fillId="2" borderId="53" xfId="1" applyFont="1" applyFill="1" applyBorder="1" applyAlignment="1">
      <alignment vertical="center"/>
    </xf>
    <xf numFmtId="0" fontId="29" fillId="0" borderId="54" xfId="1" applyFont="1" applyBorder="1" applyAlignment="1">
      <alignment vertical="center"/>
    </xf>
    <xf numFmtId="0" fontId="29" fillId="2" borderId="54" xfId="1" applyFont="1" applyFill="1" applyBorder="1" applyAlignment="1">
      <alignment vertical="center"/>
    </xf>
    <xf numFmtId="0" fontId="29" fillId="0" borderId="55" xfId="1" applyFont="1" applyBorder="1" applyAlignment="1">
      <alignment vertical="center"/>
    </xf>
    <xf numFmtId="0" fontId="29" fillId="2" borderId="55" xfId="1" applyFont="1" applyFill="1" applyBorder="1" applyAlignment="1">
      <alignment vertical="center"/>
    </xf>
    <xf numFmtId="4" fontId="31" fillId="0" borderId="0" xfId="1" applyNumberFormat="1" applyFont="1" applyAlignment="1">
      <alignment vertical="center"/>
    </xf>
    <xf numFmtId="3" fontId="29" fillId="0" borderId="7" xfId="1" applyNumberFormat="1" applyFont="1" applyBorder="1" applyAlignment="1" applyProtection="1">
      <alignment horizontal="right" vertical="center" wrapText="1" indent="1"/>
      <protection locked="0"/>
    </xf>
    <xf numFmtId="3" fontId="30" fillId="4" borderId="52" xfId="1" applyNumberFormat="1" applyFont="1" applyFill="1" applyBorder="1" applyAlignment="1">
      <alignment vertical="center"/>
    </xf>
    <xf numFmtId="3" fontId="30" fillId="4" borderId="7" xfId="1" applyNumberFormat="1" applyFont="1" applyFill="1" applyBorder="1" applyAlignment="1">
      <alignment vertical="center"/>
    </xf>
    <xf numFmtId="3" fontId="29" fillId="4" borderId="59" xfId="1" applyNumberFormat="1" applyFont="1" applyFill="1" applyBorder="1" applyAlignment="1">
      <alignment vertical="center"/>
    </xf>
    <xf numFmtId="3" fontId="29" fillId="4" borderId="60" xfId="1" applyNumberFormat="1" applyFont="1" applyFill="1" applyBorder="1" applyAlignment="1">
      <alignment vertical="center"/>
    </xf>
    <xf numFmtId="3" fontId="29" fillId="4" borderId="61" xfId="1" applyNumberFormat="1" applyFont="1" applyFill="1" applyBorder="1" applyAlignment="1">
      <alignment vertical="center"/>
    </xf>
    <xf numFmtId="3" fontId="29" fillId="0" borderId="46" xfId="1" applyNumberFormat="1" applyFont="1" applyBorder="1" applyAlignment="1" applyProtection="1">
      <alignment vertical="center"/>
      <protection locked="0"/>
    </xf>
    <xf numFmtId="3" fontId="29" fillId="0" borderId="22" xfId="1" applyNumberFormat="1" applyFont="1" applyBorder="1" applyAlignment="1" applyProtection="1">
      <alignment vertical="center"/>
      <protection hidden="1"/>
    </xf>
    <xf numFmtId="3" fontId="29" fillId="0" borderId="62" xfId="1" applyNumberFormat="1" applyFont="1" applyBorder="1" applyAlignment="1" applyProtection="1">
      <alignment vertical="center"/>
      <protection locked="0"/>
    </xf>
    <xf numFmtId="3" fontId="29" fillId="0" borderId="57" xfId="1" applyNumberFormat="1" applyFont="1" applyBorder="1" applyAlignment="1" applyProtection="1">
      <alignment horizontal="right" vertical="center"/>
      <protection locked="0"/>
    </xf>
    <xf numFmtId="3" fontId="29" fillId="0" borderId="57" xfId="1" applyNumberFormat="1" applyFont="1" applyBorder="1" applyAlignment="1" applyProtection="1">
      <alignment horizontal="right"/>
      <protection locked="0"/>
    </xf>
    <xf numFmtId="3" fontId="30" fillId="0" borderId="57" xfId="1" applyNumberFormat="1" applyFont="1" applyBorder="1" applyAlignment="1" applyProtection="1">
      <alignment horizontal="right" vertical="center"/>
      <protection locked="0"/>
    </xf>
    <xf numFmtId="3" fontId="29" fillId="0" borderId="58" xfId="1" applyNumberFormat="1" applyFont="1" applyBorder="1" applyAlignment="1" applyProtection="1">
      <alignment horizontal="right" vertical="center"/>
      <protection locked="0"/>
    </xf>
    <xf numFmtId="3" fontId="29" fillId="0" borderId="29" xfId="1" applyNumberFormat="1" applyFont="1" applyBorder="1" applyAlignment="1" applyProtection="1">
      <alignment horizontal="right" vertical="center"/>
      <protection hidden="1"/>
    </xf>
    <xf numFmtId="3" fontId="30" fillId="0" borderId="56" xfId="1" applyNumberFormat="1" applyFont="1" applyBorder="1" applyAlignment="1" applyProtection="1">
      <alignment horizontal="right" vertical="top" wrapText="1"/>
      <protection locked="0"/>
    </xf>
    <xf numFmtId="3" fontId="29" fillId="0" borderId="56" xfId="1" applyNumberFormat="1" applyFont="1" applyBorder="1" applyAlignment="1" applyProtection="1">
      <alignment horizontal="right" vertical="top" wrapText="1"/>
      <protection locked="0"/>
    </xf>
    <xf numFmtId="3" fontId="29" fillId="0" borderId="57" xfId="1" applyNumberFormat="1" applyFont="1" applyBorder="1" applyAlignment="1" applyProtection="1">
      <alignment horizontal="right" vertical="top" wrapText="1"/>
      <protection locked="0"/>
    </xf>
    <xf numFmtId="3" fontId="30" fillId="0" borderId="57" xfId="1" applyNumberFormat="1" applyFont="1" applyBorder="1" applyAlignment="1" applyProtection="1">
      <alignment horizontal="right" vertical="top" wrapText="1"/>
      <protection locked="0"/>
    </xf>
    <xf numFmtId="3" fontId="30" fillId="0" borderId="58" xfId="1" applyNumberFormat="1" applyFont="1" applyBorder="1" applyAlignment="1" applyProtection="1">
      <alignment horizontal="right" vertical="top" wrapText="1"/>
      <protection locked="0"/>
    </xf>
    <xf numFmtId="3" fontId="29" fillId="0" borderId="29" xfId="1" applyNumberFormat="1" applyFont="1" applyBorder="1" applyAlignment="1" applyProtection="1">
      <alignment vertical="center"/>
      <protection hidden="1"/>
    </xf>
    <xf numFmtId="0" fontId="37" fillId="0" borderId="27" xfId="1" applyFont="1" applyFill="1" applyBorder="1" applyAlignment="1" applyProtection="1">
      <alignment vertical="center" wrapText="1"/>
      <protection locked="0"/>
    </xf>
    <xf numFmtId="0" fontId="37" fillId="0" borderId="0" xfId="1" applyFont="1" applyAlignment="1">
      <alignment horizontal="right" vertical="center" wrapText="1"/>
    </xf>
    <xf numFmtId="0" fontId="37" fillId="0" borderId="0" xfId="1" applyFont="1" applyBorder="1" applyAlignment="1">
      <alignment horizontal="right" vertical="center" wrapText="1"/>
    </xf>
    <xf numFmtId="0" fontId="37" fillId="0" borderId="0" xfId="1" applyFont="1" applyBorder="1" applyAlignment="1">
      <alignment vertical="center" wrapText="1"/>
    </xf>
    <xf numFmtId="0" fontId="37" fillId="0" borderId="7" xfId="1" applyFont="1" applyFill="1" applyBorder="1" applyAlignment="1" applyProtection="1">
      <alignment vertical="center" wrapText="1"/>
      <protection locked="0"/>
    </xf>
    <xf numFmtId="0" fontId="37" fillId="0" borderId="27" xfId="1" applyFont="1" applyBorder="1" applyAlignment="1" applyProtection="1">
      <alignment vertical="center" wrapText="1"/>
      <protection locked="0"/>
    </xf>
    <xf numFmtId="4" fontId="29" fillId="0" borderId="0" xfId="1" applyNumberFormat="1" applyFont="1" applyBorder="1" applyAlignment="1" applyProtection="1">
      <alignment vertical="center"/>
      <protection hidden="1"/>
    </xf>
    <xf numFmtId="0" fontId="37" fillId="0" borderId="0" xfId="1" applyFont="1" applyAlignment="1" applyProtection="1">
      <alignment vertical="center" wrapText="1"/>
      <protection locked="0"/>
    </xf>
    <xf numFmtId="4" fontId="37" fillId="0" borderId="0" xfId="1" applyNumberFormat="1" applyFont="1" applyAlignment="1" applyProtection="1">
      <alignment vertical="center" wrapText="1"/>
      <protection locked="0"/>
    </xf>
    <xf numFmtId="0" fontId="37" fillId="0" borderId="0" xfId="1" applyFont="1" applyAlignment="1">
      <alignment vertical="center" wrapText="1"/>
    </xf>
    <xf numFmtId="4" fontId="39" fillId="0" borderId="0" xfId="1" applyNumberFormat="1" applyFont="1" applyAlignment="1" applyProtection="1">
      <alignment vertical="center" wrapText="1"/>
      <protection locked="0"/>
    </xf>
    <xf numFmtId="4" fontId="29" fillId="0" borderId="0" xfId="1" applyNumberFormat="1" applyFont="1" applyFill="1" applyBorder="1" applyAlignment="1" applyProtection="1">
      <alignment vertical="center"/>
      <protection locked="0"/>
    </xf>
    <xf numFmtId="4" fontId="35" fillId="0" borderId="0" xfId="1" applyNumberFormat="1" applyFont="1" applyFill="1" applyBorder="1" applyAlignment="1" applyProtection="1">
      <alignment vertical="center" wrapText="1"/>
      <protection locked="0"/>
    </xf>
    <xf numFmtId="0" fontId="35" fillId="0" borderId="0" xfId="1" applyFont="1" applyFill="1" applyBorder="1" applyAlignment="1" applyProtection="1">
      <alignment vertical="center" wrapText="1"/>
      <protection locked="0"/>
    </xf>
    <xf numFmtId="0" fontId="35" fillId="0" borderId="0" xfId="1" applyFont="1" applyFill="1" applyBorder="1" applyAlignment="1">
      <alignment vertical="center" wrapText="1"/>
    </xf>
    <xf numFmtId="0" fontId="35" fillId="0" borderId="0" xfId="1" applyFont="1" applyFill="1" applyBorder="1" applyAlignment="1">
      <alignment horizontal="center" vertical="center" wrapText="1"/>
    </xf>
    <xf numFmtId="0" fontId="29" fillId="0" borderId="0" xfId="1" applyFont="1" applyFill="1" applyBorder="1" applyAlignment="1">
      <alignment vertical="center" wrapText="1"/>
    </xf>
    <xf numFmtId="4" fontId="35" fillId="0" borderId="0" xfId="1" applyNumberFormat="1" applyFont="1" applyFill="1" applyBorder="1" applyAlignment="1">
      <alignment horizontal="center" vertical="center" wrapText="1"/>
    </xf>
    <xf numFmtId="0" fontId="35" fillId="0" borderId="0" xfId="1" applyFont="1" applyFill="1" applyBorder="1" applyAlignment="1">
      <alignment horizontal="justify" vertical="center" wrapText="1"/>
    </xf>
    <xf numFmtId="3" fontId="37" fillId="0" borderId="24" xfId="1" applyNumberFormat="1" applyFont="1" applyBorder="1" applyAlignment="1" applyProtection="1">
      <alignment horizontal="right" vertical="center" wrapText="1"/>
      <protection locked="0"/>
    </xf>
    <xf numFmtId="3" fontId="37" fillId="0" borderId="63" xfId="1" applyNumberFormat="1" applyFont="1" applyBorder="1" applyAlignment="1" applyProtection="1">
      <alignment horizontal="right" vertical="center" wrapText="1"/>
      <protection locked="0"/>
    </xf>
    <xf numFmtId="3" fontId="37" fillId="0" borderId="22" xfId="1" applyNumberFormat="1" applyFont="1" applyBorder="1" applyAlignment="1" applyProtection="1">
      <alignment horizontal="right" vertical="center" wrapText="1"/>
      <protection hidden="1"/>
    </xf>
    <xf numFmtId="3" fontId="37" fillId="0" borderId="46" xfId="1" applyNumberFormat="1" applyFont="1" applyBorder="1" applyAlignment="1" applyProtection="1">
      <alignment horizontal="right" vertical="center" wrapText="1"/>
      <protection locked="0"/>
    </xf>
    <xf numFmtId="3" fontId="29" fillId="0" borderId="22" xfId="1" applyNumberFormat="1" applyFont="1" applyBorder="1" applyAlignment="1" applyProtection="1">
      <alignment vertical="center"/>
    </xf>
    <xf numFmtId="3" fontId="29" fillId="0" borderId="24" xfId="1" applyNumberFormat="1" applyFont="1" applyBorder="1" applyAlignment="1" applyProtection="1">
      <alignment vertical="center"/>
    </xf>
    <xf numFmtId="3" fontId="29" fillId="0" borderId="25" xfId="1" applyNumberFormat="1" applyFont="1" applyBorder="1" applyAlignment="1" applyProtection="1">
      <alignment vertical="center"/>
    </xf>
    <xf numFmtId="3" fontId="29" fillId="0" borderId="7" xfId="1" applyNumberFormat="1" applyFont="1" applyBorder="1" applyAlignment="1" applyProtection="1">
      <alignment horizontal="right" vertical="center" wrapText="1"/>
      <protection locked="0"/>
    </xf>
    <xf numFmtId="3" fontId="29" fillId="0" borderId="25" xfId="1" applyNumberFormat="1" applyFont="1" applyBorder="1" applyAlignment="1" applyProtection="1">
      <alignment horizontal="right" vertical="center" wrapText="1"/>
    </xf>
    <xf numFmtId="3" fontId="29" fillId="0" borderId="27" xfId="1" applyNumberFormat="1" applyFont="1" applyBorder="1" applyAlignment="1" applyProtection="1">
      <alignment horizontal="right" vertical="center" wrapText="1"/>
      <protection locked="0"/>
    </xf>
    <xf numFmtId="3" fontId="29" fillId="0" borderId="41" xfId="1" applyNumberFormat="1" applyFont="1" applyBorder="1" applyAlignment="1" applyProtection="1">
      <alignment horizontal="right" vertical="center" wrapText="1"/>
    </xf>
    <xf numFmtId="3" fontId="29" fillId="0" borderId="10" xfId="1" applyNumberFormat="1" applyFont="1" applyBorder="1" applyAlignment="1" applyProtection="1">
      <alignment horizontal="right" vertical="center" wrapText="1"/>
      <protection locked="0"/>
    </xf>
    <xf numFmtId="3" fontId="29" fillId="0" borderId="29" xfId="1" applyNumberFormat="1" applyFont="1" applyBorder="1" applyAlignment="1" applyProtection="1">
      <alignment horizontal="right" vertical="center" wrapText="1"/>
    </xf>
    <xf numFmtId="3" fontId="29" fillId="0" borderId="19" xfId="1" applyNumberFormat="1" applyFont="1" applyBorder="1" applyAlignment="1" applyProtection="1">
      <alignment vertical="center"/>
      <protection locked="0"/>
    </xf>
    <xf numFmtId="3" fontId="29" fillId="0" borderId="62" xfId="1" applyNumberFormat="1" applyFont="1" applyBorder="1" applyAlignment="1" applyProtection="1">
      <alignment vertical="center"/>
    </xf>
    <xf numFmtId="3" fontId="29" fillId="0" borderId="56" xfId="1" applyNumberFormat="1" applyFont="1" applyBorder="1" applyAlignment="1" applyProtection="1">
      <alignment vertical="center"/>
    </xf>
    <xf numFmtId="3" fontId="29" fillId="0" borderId="57" xfId="1" applyNumberFormat="1" applyFont="1" applyBorder="1" applyAlignment="1" applyProtection="1">
      <alignment vertical="center"/>
    </xf>
    <xf numFmtId="3" fontId="29" fillId="0" borderId="10" xfId="1" applyNumberFormat="1" applyFont="1" applyBorder="1" applyAlignment="1" applyProtection="1">
      <alignment vertical="center"/>
    </xf>
    <xf numFmtId="3" fontId="29" fillId="0" borderId="29" xfId="1" applyNumberFormat="1" applyFont="1" applyBorder="1" applyAlignment="1" applyProtection="1">
      <alignment vertical="center"/>
    </xf>
    <xf numFmtId="3" fontId="29" fillId="0" borderId="6" xfId="1" applyNumberFormat="1" applyFont="1" applyBorder="1" applyAlignment="1" applyProtection="1">
      <alignment vertical="center"/>
      <protection hidden="1"/>
    </xf>
    <xf numFmtId="3" fontId="29" fillId="0" borderId="22" xfId="1" applyNumberFormat="1" applyFont="1" applyBorder="1" applyAlignment="1" applyProtection="1">
      <alignment vertical="center"/>
      <protection locked="0"/>
    </xf>
    <xf numFmtId="3" fontId="29" fillId="0" borderId="22" xfId="1" applyNumberFormat="1" applyFont="1" applyBorder="1" applyAlignment="1">
      <alignment vertical="center"/>
    </xf>
    <xf numFmtId="3" fontId="29" fillId="0" borderId="29" xfId="1" applyNumberFormat="1" applyFont="1" applyBorder="1" applyAlignment="1">
      <alignment vertical="center"/>
    </xf>
    <xf numFmtId="0" fontId="37" fillId="0" borderId="0" xfId="1" applyFont="1" applyFill="1" applyAlignment="1" applyProtection="1">
      <alignment vertical="center" wrapText="1"/>
      <protection locked="0"/>
    </xf>
    <xf numFmtId="0" fontId="6" fillId="0" borderId="0" xfId="1" applyFont="1" applyFill="1" applyAlignment="1" applyProtection="1">
      <alignment vertical="center"/>
      <protection locked="0"/>
    </xf>
    <xf numFmtId="3" fontId="30" fillId="0" borderId="28" xfId="1" applyNumberFormat="1" applyFont="1" applyFill="1" applyBorder="1" applyAlignment="1" applyProtection="1">
      <alignment vertical="center"/>
      <protection locked="0"/>
    </xf>
    <xf numFmtId="3" fontId="29" fillId="0" borderId="9" xfId="1"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wrapText="1"/>
      <protection locked="0"/>
    </xf>
    <xf numFmtId="0" fontId="6" fillId="0" borderId="0" xfId="1" applyFont="1" applyAlignment="1" applyProtection="1">
      <alignment horizontal="left" vertical="center"/>
      <protection locked="0"/>
    </xf>
    <xf numFmtId="0" fontId="29" fillId="5" borderId="64" xfId="1" applyFont="1" applyFill="1" applyBorder="1" applyAlignment="1" applyProtection="1">
      <alignment horizontal="right" vertical="center"/>
      <protection locked="0"/>
    </xf>
    <xf numFmtId="0" fontId="29" fillId="0" borderId="19" xfId="1" applyFont="1" applyFill="1" applyBorder="1" applyAlignment="1" applyProtection="1">
      <alignment vertical="center" wrapText="1"/>
      <protection locked="0"/>
    </xf>
    <xf numFmtId="0" fontId="29" fillId="0" borderId="46" xfId="1" applyFont="1" applyBorder="1" applyAlignment="1" applyProtection="1">
      <alignment vertical="center" wrapText="1"/>
      <protection locked="0"/>
    </xf>
    <xf numFmtId="3" fontId="29" fillId="0" borderId="56" xfId="1" applyNumberFormat="1" applyFont="1" applyBorder="1" applyAlignment="1" applyProtection="1">
      <alignment vertical="center"/>
      <protection locked="0"/>
    </xf>
    <xf numFmtId="0" fontId="29" fillId="0" borderId="65" xfId="1" applyFont="1" applyBorder="1" applyAlignment="1" applyProtection="1">
      <alignment horizontal="center" vertical="center"/>
      <protection locked="0"/>
    </xf>
    <xf numFmtId="0" fontId="29" fillId="5" borderId="66" xfId="1" applyFont="1" applyFill="1" applyBorder="1" applyAlignment="1" applyProtection="1">
      <alignment horizontal="center" vertical="center"/>
      <protection locked="0"/>
    </xf>
    <xf numFmtId="0" fontId="29" fillId="5" borderId="67" xfId="1" applyFont="1" applyFill="1" applyBorder="1" applyAlignment="1" applyProtection="1">
      <alignment horizontal="center" vertical="center"/>
      <protection locked="0"/>
    </xf>
    <xf numFmtId="0" fontId="29" fillId="5" borderId="37" xfId="1" applyFont="1" applyFill="1" applyBorder="1" applyAlignment="1" applyProtection="1">
      <alignment horizontal="center" vertical="center"/>
      <protection locked="0"/>
    </xf>
    <xf numFmtId="0" fontId="29" fillId="6" borderId="17" xfId="1" applyFont="1" applyFill="1" applyBorder="1" applyAlignment="1" applyProtection="1">
      <alignment horizontal="center" vertical="center"/>
      <protection locked="0"/>
    </xf>
    <xf numFmtId="0" fontId="30" fillId="6" borderId="68" xfId="1" applyFont="1" applyFill="1" applyBorder="1" applyAlignment="1" applyProtection="1">
      <alignment vertical="center" readingOrder="1"/>
      <protection locked="0"/>
    </xf>
    <xf numFmtId="0" fontId="29" fillId="7" borderId="2" xfId="1" applyFont="1" applyFill="1" applyBorder="1" applyAlignment="1" applyProtection="1">
      <alignment horizontal="center" vertical="center"/>
      <protection locked="0"/>
    </xf>
    <xf numFmtId="0" fontId="29" fillId="7" borderId="69" xfId="1" applyFont="1" applyFill="1" applyBorder="1" applyAlignment="1" applyProtection="1">
      <alignment horizontal="center" vertical="center"/>
      <protection locked="0"/>
    </xf>
    <xf numFmtId="0" fontId="29" fillId="7" borderId="3" xfId="1" applyFont="1" applyFill="1" applyBorder="1" applyAlignment="1" applyProtection="1">
      <alignment horizontal="center" vertical="center"/>
      <protection locked="0"/>
    </xf>
    <xf numFmtId="0" fontId="29" fillId="8" borderId="0" xfId="1" applyFont="1" applyFill="1" applyAlignment="1">
      <alignment vertical="center"/>
    </xf>
    <xf numFmtId="3" fontId="29" fillId="8" borderId="53" xfId="1" applyNumberFormat="1" applyFont="1" applyFill="1" applyBorder="1" applyAlignment="1">
      <alignment vertical="center"/>
    </xf>
    <xf numFmtId="3" fontId="29" fillId="8" borderId="70" xfId="1" applyNumberFormat="1" applyFont="1" applyFill="1" applyBorder="1" applyAlignment="1">
      <alignment vertical="center"/>
    </xf>
    <xf numFmtId="3" fontId="29" fillId="8" borderId="54" xfId="1" applyNumberFormat="1" applyFont="1" applyFill="1" applyBorder="1" applyAlignment="1">
      <alignment vertical="center"/>
    </xf>
    <xf numFmtId="3" fontId="29" fillId="8" borderId="71" xfId="1" applyNumberFormat="1" applyFont="1" applyFill="1" applyBorder="1" applyAlignment="1">
      <alignment vertical="center"/>
    </xf>
    <xf numFmtId="3" fontId="29" fillId="8" borderId="55" xfId="1" applyNumberFormat="1" applyFont="1" applyFill="1" applyBorder="1" applyAlignment="1">
      <alignment vertical="center"/>
    </xf>
    <xf numFmtId="3" fontId="29" fillId="8" borderId="72" xfId="1" applyNumberFormat="1" applyFont="1" applyFill="1" applyBorder="1" applyAlignment="1">
      <alignment vertical="center"/>
    </xf>
    <xf numFmtId="4" fontId="31" fillId="8" borderId="0" xfId="1" applyNumberFormat="1" applyFont="1" applyFill="1" applyAlignment="1">
      <alignment vertical="center"/>
    </xf>
    <xf numFmtId="0" fontId="31" fillId="8" borderId="0" xfId="1" applyFont="1" applyFill="1" applyAlignment="1">
      <alignment vertical="center"/>
    </xf>
    <xf numFmtId="0" fontId="6" fillId="8" borderId="0" xfId="1" applyFont="1" applyFill="1" applyAlignment="1" applyProtection="1">
      <alignment vertical="center"/>
      <protection locked="0"/>
    </xf>
    <xf numFmtId="3" fontId="29" fillId="8" borderId="73" xfId="1" applyNumberFormat="1" applyFont="1" applyFill="1" applyBorder="1" applyAlignment="1">
      <alignment vertical="center"/>
    </xf>
    <xf numFmtId="164" fontId="29" fillId="2" borderId="71" xfId="1" applyNumberFormat="1" applyFont="1" applyFill="1" applyBorder="1" applyAlignment="1">
      <alignment horizontal="center" vertical="center"/>
    </xf>
    <xf numFmtId="0" fontId="29" fillId="0" borderId="2" xfId="2" applyFont="1" applyFill="1" applyBorder="1" applyAlignment="1">
      <alignment vertical="center" wrapText="1"/>
    </xf>
    <xf numFmtId="0" fontId="30" fillId="0" borderId="14" xfId="2" applyFont="1" applyBorder="1" applyAlignment="1">
      <alignment vertical="center" wrapText="1"/>
    </xf>
    <xf numFmtId="0" fontId="30" fillId="0" borderId="43" xfId="2" applyFont="1" applyBorder="1" applyAlignment="1">
      <alignment vertical="center" wrapText="1"/>
    </xf>
    <xf numFmtId="49" fontId="29" fillId="0" borderId="39" xfId="2" applyNumberFormat="1" applyFont="1" applyBorder="1" applyAlignment="1">
      <alignment horizontal="center" vertical="center" wrapText="1"/>
    </xf>
    <xf numFmtId="0" fontId="0" fillId="0" borderId="0" xfId="0" applyFill="1"/>
    <xf numFmtId="0" fontId="33" fillId="0" borderId="33" xfId="1" applyFont="1" applyBorder="1" applyAlignment="1" applyProtection="1">
      <alignment horizontal="center" vertical="center" wrapText="1"/>
      <protection locked="0"/>
    </xf>
    <xf numFmtId="0" fontId="33" fillId="0" borderId="33" xfId="1" applyFont="1" applyBorder="1" applyAlignment="1" applyProtection="1">
      <alignment horizontal="center" vertical="center"/>
      <protection locked="0"/>
    </xf>
    <xf numFmtId="0" fontId="33" fillId="0" borderId="74" xfId="1" applyFont="1" applyBorder="1" applyAlignment="1" applyProtection="1">
      <alignment horizontal="center" vertical="center"/>
      <protection locked="0"/>
    </xf>
    <xf numFmtId="0" fontId="33" fillId="0" borderId="0" xfId="1" applyFont="1" applyAlignment="1" applyProtection="1">
      <alignment vertical="center"/>
      <protection locked="0"/>
    </xf>
    <xf numFmtId="0" fontId="33" fillId="0" borderId="67" xfId="1" applyFont="1" applyBorder="1" applyAlignment="1" applyProtection="1">
      <alignment horizontal="center" vertical="center" wrapText="1"/>
      <protection locked="0"/>
    </xf>
    <xf numFmtId="0" fontId="33" fillId="0" borderId="0" xfId="1" applyFont="1" applyAlignment="1">
      <alignment vertical="center"/>
    </xf>
    <xf numFmtId="2" fontId="33" fillId="0" borderId="47" xfId="1" applyNumberFormat="1" applyFont="1" applyBorder="1" applyAlignment="1" applyProtection="1">
      <alignment horizontal="center" vertical="center" wrapText="1"/>
      <protection locked="0"/>
    </xf>
    <xf numFmtId="0" fontId="29" fillId="5" borderId="75" xfId="1" applyFont="1" applyFill="1" applyBorder="1" applyAlignment="1">
      <alignment horizontal="center" vertical="center"/>
    </xf>
    <xf numFmtId="0" fontId="29" fillId="5" borderId="49" xfId="1" applyFont="1" applyFill="1" applyBorder="1" applyAlignment="1">
      <alignment horizontal="center" vertical="center"/>
    </xf>
    <xf numFmtId="0" fontId="29" fillId="5" borderId="76" xfId="1" applyFont="1" applyFill="1" applyBorder="1" applyAlignment="1">
      <alignment horizontal="center" vertical="center"/>
    </xf>
    <xf numFmtId="0" fontId="29" fillId="5" borderId="77" xfId="1" applyFont="1" applyFill="1" applyBorder="1" applyAlignment="1">
      <alignment horizontal="center" vertical="center" wrapText="1"/>
    </xf>
    <xf numFmtId="0" fontId="41" fillId="0" borderId="52" xfId="0" applyFont="1" applyBorder="1" applyAlignment="1">
      <alignment horizontal="center" vertical="center"/>
    </xf>
    <xf numFmtId="0" fontId="30" fillId="0" borderId="0" xfId="1" applyFont="1" applyBorder="1" applyAlignment="1" applyProtection="1">
      <alignment horizontal="left" vertical="center"/>
      <protection locked="0"/>
    </xf>
    <xf numFmtId="3" fontId="29" fillId="0" borderId="0" xfId="1" applyNumberFormat="1" applyFont="1" applyFill="1" applyBorder="1" applyAlignment="1" applyProtection="1">
      <alignment horizontal="left" vertical="center"/>
      <protection hidden="1"/>
    </xf>
    <xf numFmtId="3" fontId="29" fillId="0" borderId="0" xfId="1" applyNumberFormat="1" applyFont="1" applyBorder="1" applyAlignment="1" applyProtection="1">
      <alignment horizontal="left" vertical="center"/>
      <protection hidden="1"/>
    </xf>
    <xf numFmtId="0" fontId="29" fillId="0" borderId="0" xfId="1" applyFont="1" applyAlignment="1" applyProtection="1">
      <alignment horizontal="left" vertical="center"/>
      <protection locked="0"/>
    </xf>
    <xf numFmtId="0" fontId="39" fillId="0" borderId="0" xfId="1" applyFont="1" applyAlignment="1" applyProtection="1">
      <alignment horizontal="left" vertical="center"/>
      <protection locked="0"/>
    </xf>
    <xf numFmtId="3" fontId="29" fillId="0" borderId="35" xfId="1" applyNumberFormat="1" applyFont="1" applyBorder="1" applyAlignment="1" applyProtection="1">
      <alignment vertical="center" wrapText="1"/>
      <protection locked="0"/>
    </xf>
    <xf numFmtId="0" fontId="29" fillId="0" borderId="7" xfId="1" applyFont="1" applyBorder="1" applyAlignment="1" applyProtection="1">
      <alignment horizontal="center" vertical="center" wrapText="1"/>
      <protection locked="0"/>
    </xf>
    <xf numFmtId="0" fontId="29" fillId="0" borderId="7" xfId="1" applyFont="1" applyBorder="1" applyAlignment="1" applyProtection="1">
      <alignment horizontal="left" vertical="center" wrapText="1"/>
      <protection locked="0"/>
    </xf>
    <xf numFmtId="0" fontId="29" fillId="0" borderId="35" xfId="1" applyFont="1" applyBorder="1" applyAlignment="1" applyProtection="1">
      <alignment vertical="center" wrapText="1"/>
      <protection locked="0"/>
    </xf>
    <xf numFmtId="0" fontId="29" fillId="9" borderId="26" xfId="1" applyFont="1" applyFill="1" applyBorder="1" applyAlignment="1" applyProtection="1">
      <alignment horizontal="center" vertical="center"/>
      <protection locked="0"/>
    </xf>
    <xf numFmtId="0" fontId="29" fillId="9" borderId="7" xfId="1" applyFont="1" applyFill="1" applyBorder="1" applyAlignment="1" applyProtection="1">
      <alignment horizontal="left" vertical="center"/>
      <protection locked="0"/>
    </xf>
    <xf numFmtId="0" fontId="29" fillId="9" borderId="7" xfId="1" applyFont="1" applyFill="1" applyBorder="1" applyAlignment="1" applyProtection="1">
      <alignment horizontal="left" vertical="center" wrapText="1"/>
      <protection locked="0"/>
    </xf>
    <xf numFmtId="0" fontId="29" fillId="9" borderId="21" xfId="1" applyFont="1" applyFill="1" applyBorder="1" applyAlignment="1" applyProtection="1">
      <alignment horizontal="center" vertical="center"/>
      <protection locked="0"/>
    </xf>
    <xf numFmtId="0" fontId="29" fillId="9" borderId="39" xfId="1" applyFont="1" applyFill="1" applyBorder="1" applyAlignment="1" applyProtection="1">
      <alignment horizontal="center" vertical="center"/>
      <protection locked="0"/>
    </xf>
    <xf numFmtId="0" fontId="46" fillId="0" borderId="0" xfId="0" applyFont="1"/>
    <xf numFmtId="3" fontId="29" fillId="0" borderId="18" xfId="1" applyNumberFormat="1" applyFont="1" applyBorder="1" applyAlignment="1" applyProtection="1">
      <alignment horizontal="right" vertical="center" wrapText="1" indent="1"/>
      <protection locked="0"/>
    </xf>
    <xf numFmtId="3" fontId="29" fillId="0" borderId="19" xfId="1" applyNumberFormat="1" applyFont="1" applyBorder="1" applyAlignment="1" applyProtection="1">
      <alignment horizontal="right" vertical="center" wrapText="1" indent="1"/>
      <protection locked="0"/>
    </xf>
    <xf numFmtId="3" fontId="29" fillId="0" borderId="24" xfId="1" applyNumberFormat="1" applyFont="1" applyBorder="1" applyAlignment="1" applyProtection="1">
      <alignment horizontal="right" vertical="center" wrapText="1" indent="1"/>
      <protection hidden="1"/>
    </xf>
    <xf numFmtId="3" fontId="29" fillId="0" borderId="13" xfId="1" applyNumberFormat="1" applyFont="1" applyBorder="1" applyAlignment="1" applyProtection="1">
      <alignment horizontal="right" vertical="center" wrapText="1" indent="1"/>
      <protection locked="0"/>
    </xf>
    <xf numFmtId="3" fontId="29" fillId="0" borderId="32" xfId="1" applyNumberFormat="1" applyFont="1" applyBorder="1" applyAlignment="1" applyProtection="1">
      <alignment horizontal="right" vertical="center" wrapText="1" indent="1"/>
      <protection hidden="1"/>
    </xf>
    <xf numFmtId="3" fontId="29" fillId="0" borderId="29" xfId="1" applyNumberFormat="1" applyFont="1" applyBorder="1" applyAlignment="1" applyProtection="1">
      <alignment horizontal="right" vertical="center" wrapText="1" indent="1"/>
      <protection hidden="1"/>
    </xf>
    <xf numFmtId="0" fontId="29" fillId="0" borderId="13" xfId="1" applyFont="1" applyBorder="1" applyAlignment="1" applyProtection="1">
      <alignment horizontal="justify" vertical="center" wrapText="1"/>
      <protection locked="0"/>
    </xf>
    <xf numFmtId="0" fontId="29" fillId="0" borderId="26" xfId="1" applyFont="1" applyBorder="1" applyAlignment="1" applyProtection="1">
      <alignment horizontal="center" vertical="center" wrapText="1"/>
      <protection locked="0"/>
    </xf>
    <xf numFmtId="0" fontId="29" fillId="5" borderId="78" xfId="1" applyFont="1" applyFill="1" applyBorder="1" applyAlignment="1">
      <alignment horizontal="center" vertical="center"/>
    </xf>
    <xf numFmtId="0" fontId="29" fillId="5" borderId="81" xfId="1" applyFont="1" applyFill="1" applyBorder="1" applyAlignment="1">
      <alignment horizontal="center" vertical="center" wrapText="1"/>
    </xf>
    <xf numFmtId="0" fontId="29" fillId="0" borderId="82" xfId="1" applyFont="1" applyFill="1" applyBorder="1" applyAlignment="1">
      <alignment horizontal="center" vertical="center" wrapText="1"/>
    </xf>
    <xf numFmtId="0" fontId="30" fillId="4" borderId="35" xfId="3" applyFont="1" applyFill="1" applyBorder="1" applyAlignment="1">
      <alignment horizontal="left" vertical="center"/>
    </xf>
    <xf numFmtId="0" fontId="30" fillId="2" borderId="83" xfId="3" applyFont="1" applyFill="1" applyBorder="1" applyAlignment="1">
      <alignment horizontal="left" vertical="center"/>
    </xf>
    <xf numFmtId="0" fontId="30" fillId="2" borderId="84" xfId="3" applyFont="1" applyFill="1" applyBorder="1" applyAlignment="1">
      <alignment horizontal="left" vertical="center"/>
    </xf>
    <xf numFmtId="0" fontId="29" fillId="4" borderId="13" xfId="1" applyFont="1" applyFill="1" applyBorder="1" applyAlignment="1">
      <alignment vertical="center"/>
    </xf>
    <xf numFmtId="0" fontId="29" fillId="2" borderId="85" xfId="1" applyFont="1" applyFill="1" applyBorder="1" applyAlignment="1">
      <alignment vertical="center"/>
    </xf>
    <xf numFmtId="0" fontId="29" fillId="2" borderId="86" xfId="1" applyFont="1" applyFill="1" applyBorder="1" applyAlignment="1">
      <alignment vertical="center"/>
    </xf>
    <xf numFmtId="0" fontId="29" fillId="2" borderId="87" xfId="1" applyFont="1" applyFill="1" applyBorder="1" applyAlignment="1">
      <alignment vertical="center"/>
    </xf>
    <xf numFmtId="0" fontId="29" fillId="2" borderId="88" xfId="3" applyFont="1" applyFill="1" applyBorder="1" applyAlignment="1">
      <alignment horizontal="left" vertical="center"/>
    </xf>
    <xf numFmtId="0" fontId="29" fillId="0" borderId="9" xfId="1" applyFont="1" applyBorder="1" applyAlignment="1" applyProtection="1">
      <alignment vertical="center"/>
      <protection locked="0"/>
    </xf>
    <xf numFmtId="0" fontId="29" fillId="0" borderId="8" xfId="1" applyFont="1" applyBorder="1" applyAlignment="1" applyProtection="1">
      <alignment vertical="center"/>
      <protection locked="0"/>
    </xf>
    <xf numFmtId="0" fontId="29" fillId="0" borderId="10" xfId="1" applyFont="1" applyBorder="1" applyAlignment="1" applyProtection="1">
      <alignment vertical="center"/>
      <protection locked="0"/>
    </xf>
    <xf numFmtId="0" fontId="37" fillId="0" borderId="10" xfId="1" applyFont="1" applyBorder="1" applyAlignment="1" applyProtection="1">
      <alignment horizontal="left" vertical="center" wrapText="1"/>
      <protection locked="0"/>
    </xf>
    <xf numFmtId="0" fontId="37" fillId="0" borderId="16" xfId="1" applyFont="1" applyBorder="1" applyAlignment="1" applyProtection="1">
      <alignment horizontal="left" vertical="center" wrapText="1"/>
      <protection locked="0"/>
    </xf>
    <xf numFmtId="0" fontId="29" fillId="0" borderId="20" xfId="1" applyFont="1" applyBorder="1" applyAlignment="1" applyProtection="1">
      <alignment vertical="center"/>
      <protection locked="0"/>
    </xf>
    <xf numFmtId="0" fontId="29" fillId="0" borderId="56" xfId="1" applyFont="1" applyBorder="1" applyAlignment="1" applyProtection="1">
      <alignment vertical="center"/>
      <protection locked="0"/>
    </xf>
    <xf numFmtId="0" fontId="29" fillId="0" borderId="57" xfId="1" applyFont="1" applyBorder="1" applyAlignment="1" applyProtection="1">
      <alignment vertical="center"/>
      <protection locked="0"/>
    </xf>
    <xf numFmtId="0" fontId="29" fillId="0" borderId="58" xfId="1" applyFont="1" applyBorder="1" applyAlignment="1" applyProtection="1">
      <alignment vertical="center"/>
      <protection locked="0"/>
    </xf>
    <xf numFmtId="0" fontId="30" fillId="0" borderId="29" xfId="1" applyFont="1" applyFill="1" applyBorder="1" applyAlignment="1" applyProtection="1">
      <alignment vertical="center"/>
      <protection locked="0"/>
    </xf>
    <xf numFmtId="0" fontId="6" fillId="0" borderId="26" xfId="1" applyFont="1" applyBorder="1" applyAlignment="1">
      <alignment horizontal="center" vertical="center"/>
    </xf>
    <xf numFmtId="0" fontId="6" fillId="0" borderId="39" xfId="1" applyFont="1" applyBorder="1" applyAlignment="1">
      <alignment horizontal="center" vertical="center"/>
    </xf>
    <xf numFmtId="0" fontId="6" fillId="0" borderId="80" xfId="1" applyFont="1" applyBorder="1" applyAlignment="1">
      <alignment horizontal="center" vertical="center"/>
    </xf>
    <xf numFmtId="0" fontId="6" fillId="0" borderId="91" xfId="1" applyFont="1" applyBorder="1" applyAlignment="1" applyProtection="1">
      <alignment horizontal="center" vertical="center" wrapText="1"/>
      <protection locked="0"/>
    </xf>
    <xf numFmtId="0" fontId="6" fillId="0" borderId="80" xfId="1" applyFont="1" applyBorder="1" applyAlignment="1" applyProtection="1">
      <alignment horizontal="center" vertical="center" wrapText="1"/>
      <protection locked="0"/>
    </xf>
    <xf numFmtId="0" fontId="6" fillId="0" borderId="47" xfId="1" applyFont="1" applyBorder="1" applyAlignment="1" applyProtection="1">
      <alignment horizontal="center" vertical="center" wrapText="1"/>
      <protection locked="0"/>
    </xf>
    <xf numFmtId="0" fontId="6" fillId="0" borderId="92" xfId="1" applyFont="1" applyBorder="1" applyAlignment="1" applyProtection="1">
      <alignment horizontal="center" vertical="center" wrapText="1"/>
      <protection locked="0"/>
    </xf>
    <xf numFmtId="0" fontId="6" fillId="0" borderId="48" xfId="1" applyFont="1" applyBorder="1" applyAlignment="1" applyProtection="1">
      <alignment horizontal="center" vertical="center" wrapText="1"/>
      <protection locked="0"/>
    </xf>
    <xf numFmtId="0" fontId="6" fillId="0" borderId="26"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35" xfId="1" applyFont="1" applyBorder="1" applyAlignment="1" applyProtection="1">
      <alignment horizontal="center" vertical="center" wrapText="1"/>
      <protection locked="0"/>
    </xf>
    <xf numFmtId="0" fontId="6" fillId="0" borderId="25" xfId="1" applyFont="1" applyBorder="1" applyAlignment="1" applyProtection="1">
      <alignment horizontal="center" vertical="center" wrapText="1"/>
      <protection locked="0"/>
    </xf>
    <xf numFmtId="0" fontId="6" fillId="0" borderId="21" xfId="1" applyFont="1" applyBorder="1" applyAlignment="1">
      <alignment horizontal="center" vertical="center"/>
    </xf>
    <xf numFmtId="0" fontId="29" fillId="0" borderId="91" xfId="1" applyFont="1" applyBorder="1" applyAlignment="1" applyProtection="1">
      <alignment horizontal="center" vertical="center" wrapText="1"/>
      <protection locked="0"/>
    </xf>
    <xf numFmtId="0" fontId="29" fillId="0" borderId="92" xfId="1" applyFont="1" applyBorder="1" applyAlignment="1" applyProtection="1">
      <alignment horizontal="center" vertical="center" wrapText="1"/>
      <protection locked="0"/>
    </xf>
    <xf numFmtId="0" fontId="29" fillId="0" borderId="25" xfId="1" applyFont="1" applyBorder="1" applyAlignment="1" applyProtection="1">
      <alignment horizontal="center" vertical="center" wrapText="1"/>
      <protection locked="0"/>
    </xf>
    <xf numFmtId="0" fontId="12" fillId="0" borderId="7" xfId="0" applyFont="1" applyBorder="1" applyAlignment="1">
      <alignment horizontal="center" vertical="center"/>
    </xf>
    <xf numFmtId="0" fontId="12" fillId="0" borderId="15"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37" fillId="0" borderId="74" xfId="0" applyFont="1" applyFill="1" applyBorder="1" applyAlignment="1">
      <alignment horizontal="center" vertical="center" wrapText="1" shrinkToFit="1"/>
    </xf>
    <xf numFmtId="0" fontId="37" fillId="0" borderId="13" xfId="0" applyFont="1" applyBorder="1" applyAlignment="1">
      <alignment horizontal="center" vertical="center"/>
    </xf>
    <xf numFmtId="0" fontId="37" fillId="0" borderId="7" xfId="0" applyFont="1" applyBorder="1" applyAlignment="1">
      <alignment horizontal="center" vertical="center"/>
    </xf>
    <xf numFmtId="0" fontId="37" fillId="0" borderId="15" xfId="0" applyFont="1" applyBorder="1" applyAlignment="1">
      <alignment horizontal="center" vertical="center" wrapText="1" shrinkToFit="1"/>
    </xf>
    <xf numFmtId="0" fontId="37" fillId="0" borderId="16" xfId="0" applyFont="1" applyBorder="1" applyAlignment="1">
      <alignment horizontal="center" vertical="center" wrapText="1" shrinkToFit="1"/>
    </xf>
    <xf numFmtId="0" fontId="37" fillId="0" borderId="1" xfId="0" applyFont="1" applyFill="1" applyBorder="1" applyAlignment="1">
      <alignment horizontal="center" vertical="center" wrapText="1" shrinkToFit="1"/>
    </xf>
    <xf numFmtId="0" fontId="28" fillId="5" borderId="0" xfId="1" applyFont="1" applyFill="1" applyAlignment="1" applyProtection="1">
      <alignment vertical="center"/>
      <protection locked="0"/>
    </xf>
    <xf numFmtId="0" fontId="29" fillId="5" borderId="0" xfId="1" applyFont="1" applyFill="1" applyAlignment="1">
      <alignment vertical="center"/>
    </xf>
    <xf numFmtId="0" fontId="39" fillId="5" borderId="0" xfId="1" applyFont="1" applyFill="1" applyAlignment="1">
      <alignment vertical="center"/>
    </xf>
    <xf numFmtId="0" fontId="29" fillId="5" borderId="0" xfId="1" applyFont="1" applyFill="1" applyAlignment="1">
      <alignment horizontal="center" vertical="center"/>
    </xf>
    <xf numFmtId="0" fontId="29" fillId="5" borderId="0" xfId="1" applyFont="1" applyFill="1" applyBorder="1" applyAlignment="1">
      <alignment vertical="center"/>
    </xf>
    <xf numFmtId="0" fontId="29" fillId="5" borderId="0" xfId="1" applyFont="1" applyFill="1" applyBorder="1" applyAlignment="1">
      <alignment horizontal="right" vertical="center"/>
    </xf>
    <xf numFmtId="0" fontId="30" fillId="5" borderId="0" xfId="1" applyFont="1" applyFill="1" applyBorder="1" applyAlignment="1">
      <alignment horizontal="center" vertical="center"/>
    </xf>
    <xf numFmtId="0" fontId="29" fillId="5" borderId="0" xfId="1" applyFont="1" applyFill="1" applyBorder="1" applyAlignment="1">
      <alignment horizontal="center" vertical="center"/>
    </xf>
    <xf numFmtId="0" fontId="47" fillId="5" borderId="0" xfId="1" applyFont="1" applyFill="1" applyBorder="1" applyAlignment="1">
      <alignment horizontal="center" vertical="center"/>
    </xf>
    <xf numFmtId="0" fontId="29" fillId="6" borderId="93" xfId="1" applyFont="1" applyFill="1" applyBorder="1" applyAlignment="1">
      <alignment vertical="center"/>
    </xf>
    <xf numFmtId="0" fontId="29" fillId="8" borderId="93" xfId="1" applyFont="1" applyFill="1" applyBorder="1" applyAlignment="1">
      <alignment vertical="center"/>
    </xf>
    <xf numFmtId="0" fontId="29" fillId="8" borderId="94" xfId="1" applyFont="1" applyFill="1" applyBorder="1" applyAlignment="1">
      <alignment vertical="center"/>
    </xf>
    <xf numFmtId="0" fontId="29" fillId="8" borderId="94" xfId="3" applyFont="1" applyFill="1" applyBorder="1" applyAlignment="1">
      <alignment horizontal="right" vertical="center"/>
    </xf>
    <xf numFmtId="0" fontId="29" fillId="8" borderId="94" xfId="3" applyFont="1" applyFill="1" applyBorder="1" applyAlignment="1">
      <alignment horizontal="left" vertical="center"/>
    </xf>
    <xf numFmtId="0" fontId="29" fillId="8" borderId="95" xfId="1" applyFont="1" applyFill="1" applyBorder="1" applyAlignment="1">
      <alignment vertical="center"/>
    </xf>
    <xf numFmtId="0" fontId="29" fillId="7" borderId="93" xfId="1" applyFont="1" applyFill="1" applyBorder="1" applyAlignment="1">
      <alignment vertical="center"/>
    </xf>
    <xf numFmtId="0" fontId="29" fillId="7" borderId="94" xfId="1" applyFont="1" applyFill="1" applyBorder="1" applyAlignment="1">
      <alignment vertical="center"/>
    </xf>
    <xf numFmtId="0" fontId="29" fillId="7" borderId="95" xfId="1" applyFont="1" applyFill="1" applyBorder="1" applyAlignment="1">
      <alignment vertical="center"/>
    </xf>
    <xf numFmtId="0" fontId="29" fillId="0" borderId="0" xfId="1" applyFont="1" applyFill="1" applyAlignment="1">
      <alignment vertical="center"/>
    </xf>
    <xf numFmtId="0" fontId="29" fillId="2" borderId="93" xfId="1" applyFont="1" applyFill="1" applyBorder="1" applyAlignment="1">
      <alignment vertical="center"/>
    </xf>
    <xf numFmtId="0" fontId="29" fillId="2" borderId="94" xfId="1" applyFont="1" applyFill="1" applyBorder="1" applyAlignment="1">
      <alignment vertical="center"/>
    </xf>
    <xf numFmtId="0" fontId="29" fillId="0" borderId="94" xfId="1" applyFont="1" applyFill="1" applyBorder="1" applyAlignment="1">
      <alignment vertical="center"/>
    </xf>
    <xf numFmtId="0" fontId="29" fillId="0" borderId="95" xfId="1" applyFont="1" applyFill="1" applyBorder="1" applyAlignment="1">
      <alignment vertical="center"/>
    </xf>
    <xf numFmtId="0" fontId="29" fillId="0" borderId="96" xfId="1" applyFont="1" applyFill="1" applyBorder="1" applyAlignment="1">
      <alignment horizontal="center" vertical="center"/>
    </xf>
    <xf numFmtId="164" fontId="29" fillId="5" borderId="0" xfId="1" applyNumberFormat="1" applyFont="1" applyFill="1" applyBorder="1" applyAlignment="1">
      <alignment horizontal="center" vertical="center"/>
    </xf>
    <xf numFmtId="0" fontId="29" fillId="5" borderId="94" xfId="1" applyFont="1" applyFill="1" applyBorder="1" applyAlignment="1">
      <alignment vertical="center"/>
    </xf>
    <xf numFmtId="0" fontId="0" fillId="5" borderId="0" xfId="0" applyFill="1"/>
    <xf numFmtId="0" fontId="0" fillId="5" borderId="0" xfId="0" applyFill="1" applyBorder="1"/>
    <xf numFmtId="0" fontId="29" fillId="7" borderId="94" xfId="3" applyFont="1" applyFill="1" applyBorder="1" applyAlignment="1">
      <alignment horizontal="right" vertical="center"/>
    </xf>
    <xf numFmtId="0" fontId="29" fillId="7" borderId="94" xfId="3" applyFont="1" applyFill="1" applyBorder="1" applyAlignment="1">
      <alignment horizontal="left" vertical="center"/>
    </xf>
    <xf numFmtId="0" fontId="29" fillId="5" borderId="93" xfId="1" applyFont="1" applyFill="1" applyBorder="1" applyAlignment="1">
      <alignment vertical="center"/>
    </xf>
    <xf numFmtId="0" fontId="29" fillId="5" borderId="94" xfId="3" applyFont="1" applyFill="1" applyBorder="1" applyAlignment="1">
      <alignment horizontal="left" vertical="center"/>
    </xf>
    <xf numFmtId="0" fontId="29" fillId="5" borderId="95" xfId="1" applyFont="1" applyFill="1" applyBorder="1" applyAlignment="1">
      <alignment vertical="center"/>
    </xf>
    <xf numFmtId="0" fontId="29" fillId="0" borderId="0" xfId="1" applyFont="1" applyFill="1" applyBorder="1" applyAlignment="1">
      <alignment horizontal="center" vertical="center"/>
    </xf>
    <xf numFmtId="0" fontId="29" fillId="2" borderId="94" xfId="1" applyFont="1" applyFill="1" applyBorder="1" applyAlignment="1">
      <alignment horizontal="right" vertical="center"/>
    </xf>
    <xf numFmtId="0" fontId="29" fillId="2" borderId="95" xfId="1" applyFont="1" applyFill="1" applyBorder="1" applyAlignment="1">
      <alignment vertical="center"/>
    </xf>
    <xf numFmtId="164" fontId="29" fillId="0" borderId="0" xfId="1" applyNumberFormat="1" applyFont="1" applyFill="1" applyBorder="1" applyAlignment="1">
      <alignment horizontal="center" vertical="center"/>
    </xf>
    <xf numFmtId="0" fontId="29" fillId="2" borderId="97" xfId="1" applyFont="1" applyFill="1" applyBorder="1" applyAlignment="1">
      <alignment vertical="center"/>
    </xf>
    <xf numFmtId="0" fontId="29" fillId="2" borderId="98" xfId="1" applyFont="1" applyFill="1" applyBorder="1" applyAlignment="1">
      <alignment vertical="center"/>
    </xf>
    <xf numFmtId="0" fontId="29" fillId="5" borderId="98" xfId="1" applyFont="1" applyFill="1" applyBorder="1" applyAlignment="1">
      <alignment vertical="center"/>
    </xf>
    <xf numFmtId="0" fontId="29" fillId="2" borderId="99" xfId="1" applyFont="1" applyFill="1" applyBorder="1" applyAlignment="1">
      <alignment vertical="center"/>
    </xf>
    <xf numFmtId="0" fontId="29" fillId="0" borderId="100" xfId="1" applyFont="1" applyFill="1" applyBorder="1" applyAlignment="1">
      <alignment horizontal="center" vertical="center"/>
    </xf>
    <xf numFmtId="0" fontId="7" fillId="0" borderId="0" xfId="4" applyFont="1" applyAlignment="1" applyProtection="1">
      <alignment vertical="center"/>
      <protection locked="0"/>
    </xf>
    <xf numFmtId="0" fontId="20" fillId="0" borderId="0" xfId="1" applyFont="1" applyAlignment="1" applyProtection="1">
      <alignment vertical="center"/>
      <protection locked="0"/>
    </xf>
    <xf numFmtId="0" fontId="12" fillId="0" borderId="0" xfId="4" applyFont="1" applyAlignment="1">
      <alignment vertical="center"/>
    </xf>
    <xf numFmtId="0" fontId="6" fillId="0" borderId="0" xfId="4" applyFont="1" applyAlignment="1">
      <alignment vertical="center"/>
    </xf>
    <xf numFmtId="0" fontId="6" fillId="0" borderId="0" xfId="4" applyFont="1" applyAlignment="1" applyProtection="1">
      <alignment vertical="center"/>
      <protection locked="0"/>
    </xf>
    <xf numFmtId="0" fontId="20" fillId="0" borderId="0" xfId="4" applyFont="1" applyAlignment="1" applyProtection="1">
      <alignment vertical="center"/>
      <protection locked="0"/>
    </xf>
    <xf numFmtId="0" fontId="6" fillId="0" borderId="0" xfId="4" applyFont="1" applyFill="1" applyAlignment="1" applyProtection="1">
      <alignment horizontal="right" vertical="center"/>
      <protection locked="0"/>
    </xf>
    <xf numFmtId="0" fontId="12" fillId="0" borderId="13" xfId="0" applyFont="1" applyBorder="1" applyAlignment="1">
      <alignment horizontal="center" vertical="center"/>
    </xf>
    <xf numFmtId="0" fontId="12" fillId="0" borderId="21" xfId="0" applyFont="1" applyFill="1" applyBorder="1" applyAlignment="1">
      <alignment horizontal="center" vertical="center" wrapText="1" shrinkToFit="1"/>
    </xf>
    <xf numFmtId="0" fontId="12" fillId="4" borderId="1" xfId="0" applyFont="1" applyFill="1" applyBorder="1" applyAlignment="1">
      <alignment horizontal="center" vertical="center" wrapText="1" shrinkToFit="1"/>
    </xf>
    <xf numFmtId="0" fontId="12" fillId="0" borderId="18" xfId="4" applyFont="1" applyBorder="1" applyAlignment="1">
      <alignment horizontal="center" vertical="center"/>
    </xf>
    <xf numFmtId="0" fontId="6" fillId="0" borderId="26" xfId="4" applyFont="1" applyBorder="1" applyAlignment="1">
      <alignment horizontal="center" vertical="center"/>
    </xf>
    <xf numFmtId="0" fontId="14" fillId="9" borderId="9" xfId="4" applyFont="1" applyFill="1" applyBorder="1" applyAlignment="1">
      <alignment horizontal="center" vertical="center"/>
    </xf>
    <xf numFmtId="0" fontId="8" fillId="0" borderId="0" xfId="4" applyFont="1" applyAlignment="1">
      <alignment vertical="center"/>
    </xf>
    <xf numFmtId="0" fontId="23" fillId="0" borderId="0" xfId="0" applyFont="1" applyAlignment="1">
      <alignment vertical="center"/>
    </xf>
    <xf numFmtId="0" fontId="12" fillId="0" borderId="26" xfId="0" applyFont="1" applyBorder="1" applyAlignment="1">
      <alignment horizontal="center" vertical="center"/>
    </xf>
    <xf numFmtId="0" fontId="12" fillId="0" borderId="7"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101" xfId="0" applyFont="1" applyFill="1" applyBorder="1" applyAlignment="1">
      <alignment horizontal="center" vertical="center" wrapText="1" shrinkToFit="1"/>
    </xf>
    <xf numFmtId="0" fontId="12" fillId="0" borderId="52" xfId="0" applyFont="1" applyFill="1" applyBorder="1" applyAlignment="1">
      <alignment horizontal="center" vertical="center"/>
    </xf>
    <xf numFmtId="0" fontId="12" fillId="0" borderId="57" xfId="0" applyFont="1" applyFill="1" applyBorder="1" applyAlignment="1">
      <alignment vertical="center"/>
    </xf>
    <xf numFmtId="0" fontId="12" fillId="0" borderId="102" xfId="0" applyFont="1" applyFill="1" applyBorder="1" applyAlignment="1">
      <alignment vertical="center"/>
    </xf>
    <xf numFmtId="0" fontId="12" fillId="0" borderId="103" xfId="0" applyFont="1" applyFill="1" applyBorder="1" applyAlignment="1">
      <alignment horizontal="center" vertical="center"/>
    </xf>
    <xf numFmtId="0" fontId="12" fillId="0" borderId="58" xfId="0" applyFont="1" applyFill="1" applyBorder="1" applyAlignment="1">
      <alignment vertical="center"/>
    </xf>
    <xf numFmtId="0" fontId="24" fillId="0" borderId="57" xfId="0" applyFont="1" applyFill="1" applyBorder="1" applyAlignment="1">
      <alignment horizontal="right" vertical="center"/>
    </xf>
    <xf numFmtId="0" fontId="12" fillId="0" borderId="104" xfId="0" applyFont="1" applyFill="1" applyBorder="1" applyAlignment="1">
      <alignment horizontal="center" vertical="center"/>
    </xf>
    <xf numFmtId="0" fontId="12" fillId="0" borderId="105" xfId="0" applyFont="1" applyFill="1" applyBorder="1" applyAlignment="1">
      <alignment vertical="center"/>
    </xf>
    <xf numFmtId="0" fontId="21" fillId="9" borderId="106" xfId="0" applyFont="1" applyFill="1" applyBorder="1" applyAlignment="1">
      <alignment horizontal="left" vertical="center"/>
    </xf>
    <xf numFmtId="0" fontId="1" fillId="9" borderId="91" xfId="0" applyFont="1" applyFill="1" applyBorder="1" applyAlignment="1">
      <alignment vertical="center"/>
    </xf>
    <xf numFmtId="0" fontId="4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41" fillId="4" borderId="26" xfId="0" applyFont="1" applyFill="1" applyBorder="1" applyAlignment="1">
      <alignment horizontal="center" vertical="center"/>
    </xf>
    <xf numFmtId="0" fontId="44" fillId="9"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44" fillId="9" borderId="26" xfId="0" applyFont="1" applyFill="1" applyBorder="1" applyAlignment="1">
      <alignment horizontal="center" vertical="center"/>
    </xf>
    <xf numFmtId="0" fontId="44" fillId="9" borderId="102" xfId="0" applyFont="1" applyFill="1" applyBorder="1" applyAlignment="1">
      <alignment horizontal="center" vertical="center"/>
    </xf>
    <xf numFmtId="0" fontId="41" fillId="0" borderId="26" xfId="0" applyFont="1" applyBorder="1" applyAlignment="1">
      <alignment horizontal="center" vertical="center"/>
    </xf>
    <xf numFmtId="0" fontId="41" fillId="0" borderId="21" xfId="0" applyFont="1" applyBorder="1" applyAlignment="1">
      <alignment horizontal="center" vertical="center"/>
    </xf>
    <xf numFmtId="0" fontId="41" fillId="9" borderId="9" xfId="0" applyFont="1" applyFill="1" applyBorder="1" applyAlignment="1">
      <alignment horizontal="center" vertical="center"/>
    </xf>
    <xf numFmtId="0" fontId="13" fillId="0" borderId="52" xfId="0" applyFont="1" applyFill="1" applyBorder="1" applyAlignment="1">
      <alignment horizontal="left" vertical="center"/>
    </xf>
    <xf numFmtId="0" fontId="13" fillId="0" borderId="57" xfId="0" applyFont="1" applyFill="1" applyBorder="1" applyAlignment="1">
      <alignment horizontal="left" vertical="center"/>
    </xf>
    <xf numFmtId="0" fontId="41" fillId="0" borderId="52" xfId="0" applyFont="1" applyBorder="1" applyAlignment="1">
      <alignment vertical="center"/>
    </xf>
    <xf numFmtId="0" fontId="41" fillId="0" borderId="107" xfId="0" applyFont="1" applyBorder="1" applyAlignment="1">
      <alignment vertical="center"/>
    </xf>
    <xf numFmtId="16" fontId="41" fillId="0" borderId="52" xfId="0" applyNumberFormat="1" applyFont="1" applyBorder="1" applyAlignment="1">
      <alignment horizontal="left" vertical="center"/>
    </xf>
    <xf numFmtId="0" fontId="41" fillId="0" borderId="108" xfId="0" applyFont="1" applyBorder="1" applyAlignment="1">
      <alignment horizontal="center" vertical="center"/>
    </xf>
    <xf numFmtId="0" fontId="41" fillId="0" borderId="108" xfId="0" applyFont="1" applyBorder="1" applyAlignment="1">
      <alignment horizontal="left" vertical="center"/>
    </xf>
    <xf numFmtId="0" fontId="48" fillId="0" borderId="0" xfId="0" applyFont="1" applyAlignment="1">
      <alignment vertical="center"/>
    </xf>
    <xf numFmtId="0" fontId="41" fillId="0" borderId="35" xfId="0" applyFont="1" applyBorder="1" applyAlignment="1">
      <alignment vertical="center"/>
    </xf>
    <xf numFmtId="0" fontId="29" fillId="7" borderId="96" xfId="1" applyFont="1" applyFill="1" applyBorder="1" applyAlignment="1">
      <alignment horizontal="center" vertical="center"/>
    </xf>
    <xf numFmtId="0" fontId="29" fillId="10" borderId="109" xfId="1" applyFont="1" applyFill="1" applyBorder="1" applyAlignment="1">
      <alignment horizontal="center" vertical="center"/>
    </xf>
    <xf numFmtId="0" fontId="29" fillId="10" borderId="110" xfId="1" applyFont="1" applyFill="1" applyBorder="1" applyAlignment="1">
      <alignment horizontal="center" vertical="center"/>
    </xf>
    <xf numFmtId="0" fontId="29" fillId="5" borderId="96" xfId="1" applyFont="1" applyFill="1" applyBorder="1" applyAlignment="1">
      <alignment horizontal="center" vertical="center"/>
    </xf>
    <xf numFmtId="0" fontId="29" fillId="6" borderId="96" xfId="1" applyFont="1" applyFill="1" applyBorder="1" applyAlignment="1">
      <alignment horizontal="center" vertical="center"/>
    </xf>
    <xf numFmtId="0" fontId="29" fillId="8" borderId="96" xfId="1" applyFont="1" applyFill="1" applyBorder="1" applyAlignment="1">
      <alignment horizontal="center" vertical="center"/>
    </xf>
    <xf numFmtId="0" fontId="41" fillId="0" borderId="52" xfId="0" applyFont="1" applyBorder="1" applyAlignment="1">
      <alignment horizontal="left" vertical="center"/>
    </xf>
    <xf numFmtId="0" fontId="41" fillId="0" borderId="107" xfId="0" applyFont="1" applyBorder="1" applyAlignment="1">
      <alignment horizontal="left" vertical="center"/>
    </xf>
    <xf numFmtId="0" fontId="29" fillId="3" borderId="21" xfId="1"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wrapText="1"/>
      <protection locked="0"/>
    </xf>
    <xf numFmtId="0" fontId="41" fillId="0" borderId="0" xfId="1" applyFont="1" applyAlignment="1" applyProtection="1">
      <alignment horizontal="right" vertical="center"/>
      <protection locked="0"/>
    </xf>
    <xf numFmtId="0" fontId="41" fillId="0" borderId="0" xfId="0" applyFont="1" applyAlignment="1">
      <alignment horizontal="right" vertical="center"/>
    </xf>
    <xf numFmtId="0" fontId="0" fillId="0" borderId="0" xfId="0" applyFont="1" applyFill="1" applyBorder="1" applyAlignment="1">
      <alignment horizontal="center" vertical="center"/>
    </xf>
    <xf numFmtId="0" fontId="26" fillId="0" borderId="0" xfId="0" applyFont="1" applyFill="1" applyBorder="1" applyAlignment="1">
      <alignment vertical="center"/>
    </xf>
    <xf numFmtId="0" fontId="0" fillId="0" borderId="0" xfId="0" applyFont="1" applyFill="1" applyAlignment="1">
      <alignment vertical="center"/>
    </xf>
    <xf numFmtId="0" fontId="44" fillId="0" borderId="26" xfId="0" applyFont="1" applyBorder="1" applyAlignment="1">
      <alignment horizontal="center" vertical="center"/>
    </xf>
    <xf numFmtId="0" fontId="12" fillId="0" borderId="25" xfId="0" applyFont="1" applyFill="1" applyBorder="1" applyAlignment="1">
      <alignment horizontal="center" vertical="center"/>
    </xf>
    <xf numFmtId="0" fontId="41" fillId="0" borderId="0" xfId="0" applyFont="1" applyFill="1" applyBorder="1" applyAlignment="1">
      <alignment vertical="center"/>
    </xf>
    <xf numFmtId="0" fontId="41" fillId="6" borderId="9" xfId="0" applyFont="1" applyFill="1" applyBorder="1" applyAlignment="1">
      <alignment horizontal="center" vertical="center"/>
    </xf>
    <xf numFmtId="0" fontId="41" fillId="0" borderId="0" xfId="0" applyFont="1" applyBorder="1" applyAlignment="1">
      <alignment vertical="center"/>
    </xf>
    <xf numFmtId="0" fontId="44" fillId="9" borderId="28" xfId="0" applyFont="1" applyFill="1" applyBorder="1" applyAlignment="1">
      <alignment vertical="center"/>
    </xf>
    <xf numFmtId="0" fontId="37" fillId="0" borderId="15" xfId="0" applyFont="1" applyFill="1" applyBorder="1" applyAlignment="1">
      <alignment horizontal="center" vertical="center" wrapText="1" shrinkToFit="1"/>
    </xf>
    <xf numFmtId="0" fontId="44" fillId="7" borderId="25" xfId="0" applyFont="1" applyFill="1" applyBorder="1" applyAlignment="1">
      <alignment horizontal="left" vertical="center"/>
    </xf>
    <xf numFmtId="0" fontId="41" fillId="0" borderId="25" xfId="0" applyFont="1" applyBorder="1" applyAlignment="1">
      <alignment horizontal="left" vertical="center"/>
    </xf>
    <xf numFmtId="0" fontId="49" fillId="0" borderId="25" xfId="0" applyFont="1" applyBorder="1" applyAlignment="1">
      <alignment horizontal="right" vertical="center"/>
    </xf>
    <xf numFmtId="0" fontId="44" fillId="9" borderId="25" xfId="0" applyFont="1" applyFill="1" applyBorder="1" applyAlignment="1">
      <alignment horizontal="left" vertical="center"/>
    </xf>
    <xf numFmtId="0" fontId="44" fillId="0" borderId="25" xfId="0" applyFont="1" applyBorder="1" applyAlignment="1">
      <alignment horizontal="left" vertical="center"/>
    </xf>
    <xf numFmtId="0" fontId="44" fillId="0" borderId="41" xfId="0" applyFont="1" applyBorder="1" applyAlignment="1">
      <alignment horizontal="left" vertical="center"/>
    </xf>
    <xf numFmtId="0" fontId="13" fillId="0" borderId="25" xfId="0" applyFont="1" applyFill="1" applyBorder="1" applyAlignment="1">
      <alignment horizontal="left" vertical="center"/>
    </xf>
    <xf numFmtId="0" fontId="44" fillId="6" borderId="22" xfId="0" applyFont="1" applyFill="1" applyBorder="1" applyAlignment="1">
      <alignment vertical="center"/>
    </xf>
    <xf numFmtId="0" fontId="44" fillId="4" borderId="111" xfId="0" applyFont="1" applyFill="1" applyBorder="1" applyAlignment="1">
      <alignment horizontal="center" vertical="center"/>
    </xf>
    <xf numFmtId="49" fontId="41" fillId="0" borderId="112" xfId="0" applyNumberFormat="1" applyFont="1" applyBorder="1" applyAlignment="1">
      <alignment horizontal="left" vertical="center"/>
    </xf>
    <xf numFmtId="0" fontId="41" fillId="0" borderId="112" xfId="0" applyFont="1" applyBorder="1" applyAlignment="1">
      <alignment horizontal="left" vertical="center"/>
    </xf>
    <xf numFmtId="0" fontId="41" fillId="0" borderId="113" xfId="0" applyFont="1" applyBorder="1" applyAlignment="1">
      <alignment horizontal="left" vertical="center"/>
    </xf>
    <xf numFmtId="0" fontId="49" fillId="0" borderId="112" xfId="0" applyFont="1" applyBorder="1" applyAlignment="1">
      <alignment horizontal="right" vertical="center"/>
    </xf>
    <xf numFmtId="0" fontId="41" fillId="0" borderId="114" xfId="0" applyFont="1" applyBorder="1" applyAlignment="1">
      <alignment horizontal="left" vertical="center"/>
    </xf>
    <xf numFmtId="0" fontId="44" fillId="9" borderId="115" xfId="0" applyFont="1" applyFill="1" applyBorder="1" applyAlignment="1">
      <alignment vertical="center"/>
    </xf>
    <xf numFmtId="0" fontId="29" fillId="0" borderId="98" xfId="1" applyFont="1" applyFill="1" applyBorder="1" applyAlignment="1">
      <alignment vertical="center"/>
    </xf>
    <xf numFmtId="0" fontId="29" fillId="0" borderId="99" xfId="1" applyFont="1" applyFill="1" applyBorder="1" applyAlignment="1">
      <alignment vertical="center"/>
    </xf>
    <xf numFmtId="0" fontId="29" fillId="5" borderId="100" xfId="1" applyFont="1" applyFill="1" applyBorder="1" applyAlignment="1">
      <alignment horizontal="center" vertical="center"/>
    </xf>
    <xf numFmtId="0" fontId="27" fillId="0" borderId="0" xfId="0" applyFont="1" applyAlignment="1">
      <alignment vertical="center"/>
    </xf>
    <xf numFmtId="0" fontId="41" fillId="0" borderId="0" xfId="0" applyFont="1" applyFill="1" applyAlignment="1">
      <alignment vertical="center"/>
    </xf>
    <xf numFmtId="0" fontId="44" fillId="4" borderId="25" xfId="0" applyFont="1" applyFill="1" applyBorder="1" applyAlignment="1">
      <alignment horizontal="left" vertical="center"/>
    </xf>
    <xf numFmtId="0" fontId="37" fillId="0" borderId="21" xfId="0" applyFont="1" applyFill="1" applyBorder="1" applyAlignment="1">
      <alignment horizontal="center" vertical="center" wrapText="1" shrinkToFit="1"/>
    </xf>
    <xf numFmtId="0" fontId="37" fillId="0" borderId="116" xfId="0" applyFont="1" applyFill="1" applyBorder="1" applyAlignment="1">
      <alignment horizontal="center" vertical="center" wrapText="1" shrinkToFit="1"/>
    </xf>
    <xf numFmtId="0" fontId="41" fillId="0" borderId="0" xfId="0" applyFont="1" applyFill="1" applyBorder="1" applyAlignment="1">
      <alignment horizontal="center" vertical="center"/>
    </xf>
    <xf numFmtId="0" fontId="44" fillId="0" borderId="0" xfId="0" applyFont="1" applyFill="1" applyBorder="1" applyAlignment="1">
      <alignment vertical="center"/>
    </xf>
    <xf numFmtId="0" fontId="14" fillId="0" borderId="0" xfId="4" applyFont="1" applyFill="1" applyBorder="1" applyAlignment="1">
      <alignment horizontal="center" vertical="center"/>
    </xf>
    <xf numFmtId="0" fontId="22" fillId="0" borderId="0" xfId="1" applyFont="1" applyFill="1" applyBorder="1" applyAlignment="1" applyProtection="1">
      <alignment vertical="center"/>
      <protection locked="0"/>
    </xf>
    <xf numFmtId="0" fontId="22" fillId="0" borderId="0" xfId="4" applyFont="1" applyFill="1" applyBorder="1" applyAlignment="1">
      <alignment vertical="center"/>
    </xf>
    <xf numFmtId="0" fontId="22" fillId="0" borderId="0" xfId="4" applyFont="1" applyFill="1" applyAlignment="1">
      <alignment vertical="center"/>
    </xf>
    <xf numFmtId="0" fontId="8" fillId="0" borderId="0" xfId="4" applyFont="1" applyFill="1" applyAlignment="1">
      <alignment vertical="center"/>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44" fillId="9" borderId="117" xfId="0" applyFont="1" applyFill="1" applyBorder="1" applyAlignment="1">
      <alignment horizontal="center" vertical="center"/>
    </xf>
    <xf numFmtId="0" fontId="44" fillId="4" borderId="26" xfId="0" applyFont="1" applyFill="1" applyBorder="1" applyAlignment="1">
      <alignment horizontal="center" vertical="center"/>
    </xf>
    <xf numFmtId="0" fontId="44" fillId="4" borderId="24" xfId="0" applyFont="1" applyFill="1" applyBorder="1" applyAlignment="1">
      <alignment horizontal="left" vertical="center"/>
    </xf>
    <xf numFmtId="0" fontId="44" fillId="7" borderId="26" xfId="0" applyFont="1" applyFill="1" applyBorder="1" applyAlignment="1">
      <alignment horizontal="center" vertical="center"/>
    </xf>
    <xf numFmtId="0" fontId="50" fillId="4" borderId="112" xfId="0" applyFont="1" applyFill="1" applyBorder="1" applyAlignment="1">
      <alignment horizontal="right" vertical="center"/>
    </xf>
    <xf numFmtId="0" fontId="50" fillId="9" borderId="112" xfId="0" applyFont="1" applyFill="1" applyBorder="1" applyAlignment="1">
      <alignment horizontal="right" vertical="center"/>
    </xf>
    <xf numFmtId="0" fontId="44" fillId="9" borderId="18" xfId="0" applyFont="1" applyFill="1" applyBorder="1" applyAlignment="1">
      <alignment horizontal="center" vertical="center"/>
    </xf>
    <xf numFmtId="0" fontId="44" fillId="4" borderId="39" xfId="0" applyFont="1" applyFill="1" applyBorder="1" applyAlignment="1">
      <alignment horizontal="center" vertical="center"/>
    </xf>
    <xf numFmtId="0" fontId="6" fillId="5" borderId="0" xfId="1" applyFont="1" applyFill="1" applyAlignment="1">
      <alignment vertical="center"/>
    </xf>
    <xf numFmtId="0" fontId="6" fillId="0" borderId="0" xfId="1" applyFont="1" applyFill="1" applyAlignment="1" applyProtection="1">
      <alignment horizontal="left" vertical="center"/>
      <protection locked="0"/>
    </xf>
    <xf numFmtId="0" fontId="6" fillId="0" borderId="52" xfId="0" applyFont="1" applyFill="1" applyBorder="1" applyAlignment="1">
      <alignment horizontal="center" vertical="center"/>
    </xf>
    <xf numFmtId="0" fontId="6" fillId="0" borderId="57" xfId="0" applyFont="1" applyFill="1" applyBorder="1" applyAlignment="1">
      <alignment vertical="center"/>
    </xf>
    <xf numFmtId="0" fontId="47" fillId="0" borderId="21" xfId="1" applyFont="1" applyFill="1" applyBorder="1" applyAlignment="1">
      <alignment horizontal="center" vertical="center"/>
    </xf>
    <xf numFmtId="0" fontId="47" fillId="0" borderId="16" xfId="1" applyFont="1" applyFill="1" applyBorder="1" applyAlignment="1">
      <alignment horizontal="center" vertical="center"/>
    </xf>
    <xf numFmtId="0" fontId="47" fillId="0" borderId="1" xfId="1" applyFont="1" applyFill="1" applyBorder="1" applyAlignment="1">
      <alignment horizontal="center" vertical="center"/>
    </xf>
    <xf numFmtId="0" fontId="29" fillId="0" borderId="7" xfId="1" applyFont="1" applyFill="1" applyBorder="1" applyAlignment="1">
      <alignment horizontal="center" vertical="center"/>
    </xf>
    <xf numFmtId="0" fontId="29" fillId="0" borderId="25" xfId="1" applyFont="1" applyFill="1" applyBorder="1" applyAlignment="1">
      <alignment horizontal="center" vertical="center"/>
    </xf>
    <xf numFmtId="0" fontId="29" fillId="0" borderId="26" xfId="1" applyFont="1" applyFill="1" applyBorder="1" applyAlignment="1">
      <alignment horizontal="center" vertical="center"/>
    </xf>
    <xf numFmtId="0" fontId="29" fillId="11" borderId="93" xfId="1" applyFont="1" applyFill="1" applyBorder="1" applyAlignment="1">
      <alignment vertical="center"/>
    </xf>
    <xf numFmtId="0" fontId="29" fillId="12" borderId="93" xfId="1" applyFont="1" applyFill="1" applyBorder="1" applyAlignment="1">
      <alignment vertical="center"/>
    </xf>
    <xf numFmtId="0" fontId="29" fillId="13" borderId="93" xfId="1" applyFont="1" applyFill="1" applyBorder="1" applyAlignment="1">
      <alignment vertical="center"/>
    </xf>
    <xf numFmtId="0" fontId="29" fillId="14" borderId="93" xfId="1" applyFont="1" applyFill="1" applyBorder="1" applyAlignment="1">
      <alignment vertical="center"/>
    </xf>
    <xf numFmtId="0" fontId="29" fillId="14" borderId="97" xfId="1" applyFont="1" applyFill="1" applyBorder="1" applyAlignment="1">
      <alignment vertical="center"/>
    </xf>
    <xf numFmtId="0" fontId="28" fillId="0" borderId="0" xfId="0" applyFont="1" applyAlignment="1">
      <alignment vertical="center"/>
    </xf>
    <xf numFmtId="0" fontId="29" fillId="0" borderId="26" xfId="0" applyFont="1" applyBorder="1" applyAlignment="1">
      <alignment horizontal="center" vertical="center"/>
    </xf>
    <xf numFmtId="3" fontId="29" fillId="10" borderId="110" xfId="1" applyNumberFormat="1" applyFont="1" applyFill="1" applyBorder="1" applyAlignment="1">
      <alignment horizontal="right" vertical="center"/>
    </xf>
    <xf numFmtId="3" fontId="29" fillId="10" borderId="127" xfId="1" applyNumberFormat="1" applyFont="1" applyFill="1" applyBorder="1" applyAlignment="1">
      <alignment horizontal="right" vertical="center"/>
    </xf>
    <xf numFmtId="3" fontId="29" fillId="10" borderId="128" xfId="1" applyNumberFormat="1" applyFont="1" applyFill="1" applyBorder="1" applyAlignment="1">
      <alignment horizontal="right" vertical="center"/>
    </xf>
    <xf numFmtId="3" fontId="29" fillId="6" borderId="96" xfId="1" applyNumberFormat="1" applyFont="1" applyFill="1" applyBorder="1" applyAlignment="1">
      <alignment horizontal="right" vertical="center"/>
    </xf>
    <xf numFmtId="3" fontId="29" fillId="6" borderId="129" xfId="1" applyNumberFormat="1" applyFont="1" applyFill="1" applyBorder="1" applyAlignment="1">
      <alignment horizontal="right" vertical="center"/>
    </xf>
    <xf numFmtId="3" fontId="29" fillId="6" borderId="130" xfId="1" applyNumberFormat="1" applyFont="1" applyFill="1" applyBorder="1" applyAlignment="1">
      <alignment horizontal="right" vertical="center"/>
    </xf>
    <xf numFmtId="3" fontId="29" fillId="8" borderId="96" xfId="1" applyNumberFormat="1" applyFont="1" applyFill="1" applyBorder="1" applyAlignment="1">
      <alignment horizontal="right" vertical="center"/>
    </xf>
    <xf numFmtId="3" fontId="29" fillId="8" borderId="129" xfId="1" applyNumberFormat="1" applyFont="1" applyFill="1" applyBorder="1" applyAlignment="1">
      <alignment horizontal="right" vertical="center"/>
    </xf>
    <xf numFmtId="3" fontId="29" fillId="8" borderId="130" xfId="1" applyNumberFormat="1" applyFont="1" applyFill="1" applyBorder="1" applyAlignment="1">
      <alignment horizontal="right" vertical="center"/>
    </xf>
    <xf numFmtId="3" fontId="29" fillId="7" borderId="96" xfId="1" applyNumberFormat="1" applyFont="1" applyFill="1" applyBorder="1" applyAlignment="1">
      <alignment horizontal="right" vertical="center"/>
    </xf>
    <xf numFmtId="3" fontId="29" fillId="7" borderId="129" xfId="1" applyNumberFormat="1" applyFont="1" applyFill="1" applyBorder="1" applyAlignment="1">
      <alignment horizontal="right" vertical="center"/>
    </xf>
    <xf numFmtId="3" fontId="29" fillId="7" borderId="130" xfId="1" applyNumberFormat="1" applyFont="1" applyFill="1" applyBorder="1" applyAlignment="1">
      <alignment horizontal="right" vertical="center"/>
    </xf>
    <xf numFmtId="3" fontId="29" fillId="0" borderId="96" xfId="1" applyNumberFormat="1" applyFont="1" applyFill="1" applyBorder="1" applyAlignment="1">
      <alignment horizontal="right" vertical="center"/>
    </xf>
    <xf numFmtId="3" fontId="29" fillId="0" borderId="129" xfId="1" applyNumberFormat="1" applyFont="1" applyFill="1" applyBorder="1" applyAlignment="1">
      <alignment horizontal="right" vertical="center"/>
    </xf>
    <xf numFmtId="3" fontId="29" fillId="0" borderId="130" xfId="1" applyNumberFormat="1" applyFont="1" applyFill="1" applyBorder="1" applyAlignment="1">
      <alignment horizontal="right" vertical="center"/>
    </xf>
    <xf numFmtId="3" fontId="29" fillId="0" borderId="100" xfId="1" applyNumberFormat="1" applyFont="1" applyFill="1" applyBorder="1" applyAlignment="1">
      <alignment horizontal="right" vertical="center"/>
    </xf>
    <xf numFmtId="3" fontId="29" fillId="0" borderId="131" xfId="1" applyNumberFormat="1" applyFont="1" applyFill="1" applyBorder="1" applyAlignment="1">
      <alignment horizontal="right" vertical="center"/>
    </xf>
    <xf numFmtId="3" fontId="29" fillId="0" borderId="132" xfId="1" applyNumberFormat="1" applyFont="1" applyFill="1" applyBorder="1" applyAlignment="1">
      <alignment horizontal="right" vertical="center"/>
    </xf>
    <xf numFmtId="3" fontId="0" fillId="5" borderId="0" xfId="0" applyNumberFormat="1" applyFill="1" applyAlignment="1">
      <alignment horizontal="right"/>
    </xf>
    <xf numFmtId="3" fontId="29" fillId="10" borderId="96" xfId="1" applyNumberFormat="1" applyFont="1" applyFill="1" applyBorder="1" applyAlignment="1">
      <alignment horizontal="right" vertical="center"/>
    </xf>
    <xf numFmtId="3" fontId="29" fillId="10" borderId="129" xfId="1" applyNumberFormat="1" applyFont="1" applyFill="1" applyBorder="1" applyAlignment="1">
      <alignment horizontal="right" vertical="center"/>
    </xf>
    <xf numFmtId="3" fontId="29" fillId="10" borderId="130" xfId="1" applyNumberFormat="1" applyFont="1" applyFill="1" applyBorder="1" applyAlignment="1">
      <alignment horizontal="right" vertical="center"/>
    </xf>
    <xf numFmtId="3" fontId="29" fillId="9" borderId="75" xfId="1" applyNumberFormat="1" applyFont="1" applyFill="1" applyBorder="1" applyAlignment="1">
      <alignment horizontal="right" vertical="center"/>
    </xf>
    <xf numFmtId="3" fontId="29" fillId="9" borderId="76" xfId="1" applyNumberFormat="1" applyFont="1" applyFill="1" applyBorder="1" applyAlignment="1">
      <alignment horizontal="right" vertical="center"/>
    </xf>
    <xf numFmtId="3" fontId="44" fillId="0" borderId="0" xfId="0" applyNumberFormat="1" applyFont="1" applyAlignment="1">
      <alignment horizontal="right" vertical="center"/>
    </xf>
    <xf numFmtId="3" fontId="29" fillId="9" borderId="90" xfId="1" applyNumberFormat="1" applyFont="1" applyFill="1" applyBorder="1" applyAlignment="1">
      <alignment horizontal="right" vertical="center"/>
    </xf>
    <xf numFmtId="3" fontId="29" fillId="4" borderId="7" xfId="1" applyNumberFormat="1" applyFont="1" applyFill="1" applyBorder="1" applyAlignment="1">
      <alignment horizontal="right" vertical="center"/>
    </xf>
    <xf numFmtId="3" fontId="29" fillId="4" borderId="25" xfId="1" applyNumberFormat="1" applyFont="1" applyFill="1" applyBorder="1" applyAlignment="1">
      <alignment horizontal="right" vertical="center"/>
    </xf>
    <xf numFmtId="3" fontId="41" fillId="0" borderId="0" xfId="0" applyNumberFormat="1" applyFont="1" applyAlignment="1">
      <alignment horizontal="right" vertical="center"/>
    </xf>
    <xf numFmtId="3" fontId="29" fillId="4" borderId="26" xfId="1" applyNumberFormat="1" applyFont="1" applyFill="1" applyBorder="1" applyAlignment="1">
      <alignment horizontal="right" vertical="center"/>
    </xf>
    <xf numFmtId="3" fontId="29" fillId="0" borderId="7" xfId="1" applyNumberFormat="1" applyFont="1" applyFill="1" applyBorder="1" applyAlignment="1">
      <alignment horizontal="right" vertical="center"/>
    </xf>
    <xf numFmtId="3" fontId="29" fillId="0" borderId="25" xfId="1" applyNumberFormat="1" applyFont="1" applyFill="1" applyBorder="1" applyAlignment="1">
      <alignment horizontal="right" vertical="center"/>
    </xf>
    <xf numFmtId="3" fontId="0" fillId="0" borderId="0" xfId="0" applyNumberFormat="1" applyAlignment="1">
      <alignment horizontal="right" vertical="center"/>
    </xf>
    <xf numFmtId="3" fontId="29" fillId="0" borderId="26" xfId="1" applyNumberFormat="1" applyFont="1" applyFill="1" applyBorder="1" applyAlignment="1">
      <alignment horizontal="right" vertical="center"/>
    </xf>
    <xf numFmtId="3" fontId="29" fillId="9" borderId="7" xfId="1" applyNumberFormat="1" applyFont="1" applyFill="1" applyBorder="1" applyAlignment="1">
      <alignment horizontal="right" vertical="center"/>
    </xf>
    <xf numFmtId="3" fontId="29" fillId="9" borderId="25" xfId="1" applyNumberFormat="1" applyFont="1" applyFill="1" applyBorder="1" applyAlignment="1">
      <alignment horizontal="right" vertical="center"/>
    </xf>
    <xf numFmtId="3" fontId="29" fillId="9" borderId="26" xfId="1" applyNumberFormat="1" applyFont="1" applyFill="1" applyBorder="1" applyAlignment="1">
      <alignment horizontal="right" vertical="center"/>
    </xf>
    <xf numFmtId="3" fontId="44" fillId="0" borderId="0" xfId="0" applyNumberFormat="1" applyFont="1" applyFill="1" applyAlignment="1">
      <alignment horizontal="right" vertical="center"/>
    </xf>
    <xf numFmtId="3" fontId="29" fillId="9" borderId="10" xfId="1" applyNumberFormat="1" applyFont="1" applyFill="1" applyBorder="1" applyAlignment="1">
      <alignment horizontal="right" vertical="center"/>
    </xf>
    <xf numFmtId="3" fontId="29" fillId="9" borderId="22" xfId="1" applyNumberFormat="1" applyFont="1" applyFill="1" applyBorder="1" applyAlignment="1">
      <alignment horizontal="right" vertical="center"/>
    </xf>
    <xf numFmtId="3" fontId="0" fillId="0" borderId="0" xfId="0" applyNumberFormat="1" applyFont="1" applyAlignment="1">
      <alignment horizontal="right" vertical="center"/>
    </xf>
    <xf numFmtId="3" fontId="29" fillId="9" borderId="9" xfId="1" applyNumberFormat="1" applyFont="1" applyFill="1" applyBorder="1" applyAlignment="1">
      <alignment horizontal="right" vertical="center"/>
    </xf>
    <xf numFmtId="3" fontId="41" fillId="0" borderId="74" xfId="0" applyNumberFormat="1" applyFont="1" applyFill="1" applyBorder="1" applyAlignment="1">
      <alignment horizontal="right" vertical="center"/>
    </xf>
    <xf numFmtId="3" fontId="29" fillId="4" borderId="134" xfId="1" applyNumberFormat="1" applyFont="1" applyFill="1" applyBorder="1" applyAlignment="1">
      <alignment horizontal="right" vertical="center"/>
    </xf>
    <xf numFmtId="3" fontId="29" fillId="0" borderId="134" xfId="1" applyNumberFormat="1" applyFont="1" applyFill="1" applyBorder="1" applyAlignment="1">
      <alignment horizontal="right" vertical="center"/>
    </xf>
    <xf numFmtId="3" fontId="44" fillId="0" borderId="13" xfId="0" applyNumberFormat="1" applyFont="1" applyBorder="1" applyAlignment="1">
      <alignment horizontal="right" vertical="center"/>
    </xf>
    <xf numFmtId="3" fontId="44" fillId="0" borderId="7" xfId="0" applyNumberFormat="1" applyFont="1" applyBorder="1" applyAlignment="1">
      <alignment horizontal="right" vertical="center"/>
    </xf>
    <xf numFmtId="3" fontId="44" fillId="0" borderId="74" xfId="0" applyNumberFormat="1" applyFont="1" applyFill="1" applyBorder="1" applyAlignment="1">
      <alignment horizontal="right" vertical="center"/>
    </xf>
    <xf numFmtId="3" fontId="44" fillId="0" borderId="26" xfId="0" applyNumberFormat="1" applyFont="1" applyBorder="1" applyAlignment="1">
      <alignment horizontal="right" vertical="center"/>
    </xf>
    <xf numFmtId="3" fontId="41" fillId="0" borderId="13" xfId="0" applyNumberFormat="1" applyFont="1" applyBorder="1" applyAlignment="1">
      <alignment horizontal="right" vertical="center"/>
    </xf>
    <xf numFmtId="3" fontId="41" fillId="0" borderId="7" xfId="0" applyNumberFormat="1" applyFont="1" applyBorder="1" applyAlignment="1">
      <alignment horizontal="right" vertical="center"/>
    </xf>
    <xf numFmtId="3" fontId="41" fillId="0" borderId="26" xfId="0" applyNumberFormat="1" applyFont="1" applyBorder="1" applyAlignment="1">
      <alignment horizontal="right" vertical="center"/>
    </xf>
    <xf numFmtId="3" fontId="41" fillId="0" borderId="40" xfId="0" applyNumberFormat="1" applyFont="1" applyBorder="1" applyAlignment="1">
      <alignment horizontal="right" vertical="center"/>
    </xf>
    <xf numFmtId="3" fontId="41" fillId="0" borderId="27" xfId="0" applyNumberFormat="1" applyFont="1" applyBorder="1" applyAlignment="1">
      <alignment horizontal="right" vertical="center"/>
    </xf>
    <xf numFmtId="3" fontId="41" fillId="0" borderId="5" xfId="0" applyNumberFormat="1" applyFont="1" applyBorder="1" applyAlignment="1">
      <alignment horizontal="right" vertical="center"/>
    </xf>
    <xf numFmtId="3" fontId="29" fillId="6" borderId="9" xfId="1" applyNumberFormat="1" applyFont="1" applyFill="1" applyBorder="1" applyAlignment="1">
      <alignment horizontal="right" vertical="center"/>
    </xf>
    <xf numFmtId="3" fontId="29" fillId="6" borderId="10" xfId="1" applyNumberFormat="1" applyFont="1" applyFill="1" applyBorder="1" applyAlignment="1">
      <alignment horizontal="right" vertical="center"/>
    </xf>
    <xf numFmtId="3" fontId="29" fillId="6" borderId="22" xfId="1"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29" fillId="9" borderId="78" xfId="1" applyNumberFormat="1" applyFont="1" applyFill="1" applyBorder="1" applyAlignment="1">
      <alignment horizontal="right" vertical="center"/>
    </xf>
    <xf numFmtId="3" fontId="29" fillId="4" borderId="13" xfId="1" applyNumberFormat="1" applyFont="1" applyFill="1" applyBorder="1" applyAlignment="1">
      <alignment horizontal="right" vertical="center"/>
    </xf>
    <xf numFmtId="3" fontId="29" fillId="0" borderId="13" xfId="1" applyNumberFormat="1" applyFont="1" applyFill="1" applyBorder="1" applyAlignment="1">
      <alignment horizontal="right" vertical="center"/>
    </xf>
    <xf numFmtId="3" fontId="29" fillId="9" borderId="13" xfId="1" applyNumberFormat="1" applyFont="1" applyFill="1" applyBorder="1" applyAlignment="1">
      <alignment horizontal="right" vertical="center"/>
    </xf>
    <xf numFmtId="3" fontId="29" fillId="6" borderId="32" xfId="1" applyNumberFormat="1" applyFont="1" applyFill="1" applyBorder="1" applyAlignment="1">
      <alignment horizontal="right" vertical="center"/>
    </xf>
    <xf numFmtId="3" fontId="29" fillId="0" borderId="5" xfId="1" applyNumberFormat="1" applyFont="1" applyFill="1" applyBorder="1" applyAlignment="1">
      <alignment horizontal="right" vertical="center"/>
    </xf>
    <xf numFmtId="3" fontId="29" fillId="0" borderId="27" xfId="1" applyNumberFormat="1" applyFont="1" applyFill="1" applyBorder="1" applyAlignment="1">
      <alignment horizontal="right" vertical="center"/>
    </xf>
    <xf numFmtId="3" fontId="29" fillId="0" borderId="40" xfId="1" applyNumberFormat="1" applyFont="1" applyFill="1" applyBorder="1" applyAlignment="1">
      <alignment horizontal="right" vertical="center"/>
    </xf>
    <xf numFmtId="3" fontId="29" fillId="0" borderId="41" xfId="1" applyNumberFormat="1" applyFont="1" applyFill="1" applyBorder="1" applyAlignment="1">
      <alignment horizontal="right" vertical="center"/>
    </xf>
    <xf numFmtId="3" fontId="29" fillId="9" borderId="32" xfId="1" applyNumberFormat="1" applyFont="1" applyFill="1" applyBorder="1" applyAlignment="1">
      <alignment horizontal="right" vertical="center"/>
    </xf>
    <xf numFmtId="3" fontId="22" fillId="9" borderId="29" xfId="1" applyNumberFormat="1" applyFont="1" applyFill="1" applyBorder="1" applyAlignment="1" applyProtection="1">
      <alignment horizontal="right" vertical="center"/>
      <protection locked="0"/>
    </xf>
    <xf numFmtId="3" fontId="22" fillId="0" borderId="0" xfId="4" applyNumberFormat="1" applyFont="1" applyAlignment="1">
      <alignment horizontal="right" vertical="center"/>
    </xf>
    <xf numFmtId="0" fontId="12" fillId="0" borderId="0" xfId="0" applyFont="1" applyAlignment="1">
      <alignment horizontal="left" vertical="center" wrapText="1"/>
    </xf>
    <xf numFmtId="3" fontId="22" fillId="9" borderId="28" xfId="1" applyNumberFormat="1" applyFont="1" applyFill="1" applyBorder="1" applyAlignment="1" applyProtection="1">
      <alignment horizontal="left" vertical="center"/>
      <protection locked="0"/>
    </xf>
    <xf numFmtId="0" fontId="29" fillId="5" borderId="64" xfId="1" applyFont="1" applyFill="1" applyBorder="1" applyAlignment="1">
      <alignment horizontal="center" vertical="center" wrapText="1"/>
    </xf>
    <xf numFmtId="0" fontId="29" fillId="4" borderId="4" xfId="1" applyFont="1" applyFill="1" applyBorder="1" applyAlignment="1">
      <alignment horizontal="center" vertical="center"/>
    </xf>
    <xf numFmtId="0" fontId="29" fillId="0" borderId="136" xfId="1" applyFont="1" applyBorder="1" applyAlignment="1">
      <alignment horizontal="center" vertical="center"/>
    </xf>
    <xf numFmtId="0" fontId="29" fillId="0" borderId="137" xfId="1" applyFont="1" applyBorder="1" applyAlignment="1">
      <alignment horizontal="center" vertical="center"/>
    </xf>
    <xf numFmtId="0" fontId="29" fillId="0" borderId="138" xfId="1" applyFont="1" applyBorder="1" applyAlignment="1">
      <alignment horizontal="center" vertical="center"/>
    </xf>
    <xf numFmtId="0" fontId="28" fillId="0" borderId="0" xfId="1" applyFont="1" applyAlignment="1" applyProtection="1">
      <alignment horizontal="left" vertical="center"/>
      <protection locked="0"/>
    </xf>
    <xf numFmtId="0" fontId="29" fillId="0" borderId="0" xfId="1" applyFont="1" applyAlignment="1" applyProtection="1">
      <alignment vertical="center" wrapText="1"/>
      <protection locked="0"/>
    </xf>
    <xf numFmtId="0" fontId="29" fillId="0" borderId="19" xfId="1" applyFont="1" applyBorder="1" applyAlignment="1" applyProtection="1">
      <alignment horizontal="center" vertical="center" wrapText="1"/>
      <protection locked="0"/>
    </xf>
    <xf numFmtId="0" fontId="29" fillId="0" borderId="16" xfId="1" applyFont="1" applyBorder="1" applyAlignment="1" applyProtection="1">
      <alignment horizontal="center" vertical="center" wrapText="1"/>
      <protection locked="0"/>
    </xf>
    <xf numFmtId="0" fontId="29" fillId="0" borderId="80" xfId="1" applyFont="1" applyBorder="1" applyAlignment="1" applyProtection="1">
      <alignment horizontal="center" vertical="center" wrapText="1"/>
      <protection locked="0"/>
    </xf>
    <xf numFmtId="0" fontId="29" fillId="0" borderId="47" xfId="1" applyFont="1" applyBorder="1" applyAlignment="1" applyProtection="1">
      <alignment horizontal="center" vertical="center" wrapText="1"/>
      <protection locked="0"/>
    </xf>
    <xf numFmtId="0" fontId="29" fillId="0" borderId="64" xfId="1" applyFont="1" applyBorder="1" applyAlignment="1" applyProtection="1">
      <alignment horizontal="center" vertical="center"/>
      <protection locked="0"/>
    </xf>
    <xf numFmtId="0" fontId="29" fillId="0" borderId="0" xfId="1" applyFont="1" applyBorder="1" applyAlignment="1" applyProtection="1">
      <alignment horizontal="center" vertical="center"/>
      <protection locked="0"/>
    </xf>
    <xf numFmtId="0" fontId="29" fillId="0" borderId="35" xfId="1" applyFont="1" applyFill="1" applyBorder="1" applyAlignment="1" applyProtection="1">
      <alignment horizontal="left" vertical="center"/>
      <protection locked="0"/>
    </xf>
    <xf numFmtId="0" fontId="29" fillId="0" borderId="43" xfId="1" applyFont="1" applyBorder="1" applyAlignment="1" applyProtection="1">
      <alignment horizontal="center" vertical="center" wrapText="1"/>
      <protection locked="0"/>
    </xf>
    <xf numFmtId="0" fontId="29" fillId="0" borderId="42" xfId="1" applyFont="1" applyBorder="1" applyAlignment="1" applyProtection="1">
      <alignment horizontal="center" vertical="center"/>
      <protection locked="0"/>
    </xf>
    <xf numFmtId="0" fontId="29" fillId="0" borderId="4" xfId="1" applyFont="1" applyBorder="1" applyAlignment="1" applyProtection="1">
      <alignment horizontal="center" vertical="center" wrapText="1"/>
      <protection locked="0"/>
    </xf>
    <xf numFmtId="0" fontId="29" fillId="0" borderId="7" xfId="1" applyFont="1" applyBorder="1" applyAlignment="1" applyProtection="1">
      <alignment horizontal="center" vertical="center"/>
      <protection locked="0"/>
    </xf>
    <xf numFmtId="0" fontId="29" fillId="0" borderId="26" xfId="1" applyFont="1" applyBorder="1" applyAlignment="1" applyProtection="1">
      <alignment horizontal="center" vertical="center"/>
      <protection locked="0"/>
    </xf>
    <xf numFmtId="0" fontId="29" fillId="0" borderId="89" xfId="1" applyFont="1" applyBorder="1" applyAlignment="1" applyProtection="1">
      <alignment horizontal="center" vertical="center"/>
      <protection locked="0"/>
    </xf>
    <xf numFmtId="0" fontId="29" fillId="0" borderId="90" xfId="1" applyFont="1" applyFill="1" applyBorder="1" applyAlignment="1" applyProtection="1">
      <alignment horizontal="left" vertical="center"/>
      <protection locked="0"/>
    </xf>
    <xf numFmtId="3" fontId="45" fillId="0" borderId="6" xfId="2" applyNumberFormat="1" applyFont="1" applyBorder="1" applyAlignment="1">
      <alignment horizontal="right" vertical="center" wrapText="1"/>
    </xf>
    <xf numFmtId="3" fontId="45" fillId="0" borderId="24" xfId="2" applyNumberFormat="1" applyFont="1" applyBorder="1" applyAlignment="1">
      <alignment horizontal="right" vertical="center" wrapText="1"/>
    </xf>
    <xf numFmtId="3" fontId="45" fillId="0" borderId="7" xfId="2" applyNumberFormat="1" applyFont="1" applyBorder="1" applyAlignment="1">
      <alignment horizontal="right" vertical="center" wrapText="1"/>
    </xf>
    <xf numFmtId="3" fontId="45" fillId="0" borderId="25" xfId="2" applyNumberFormat="1" applyFont="1" applyBorder="1" applyAlignment="1">
      <alignment horizontal="right" vertical="center" wrapText="1"/>
    </xf>
    <xf numFmtId="3" fontId="29" fillId="0" borderId="7" xfId="2" applyNumberFormat="1" applyFont="1" applyBorder="1" applyAlignment="1">
      <alignment horizontal="right" vertical="center" wrapText="1"/>
    </xf>
    <xf numFmtId="3" fontId="29" fillId="0" borderId="25" xfId="2" applyNumberFormat="1" applyFont="1" applyBorder="1" applyAlignment="1">
      <alignment horizontal="right" vertical="center" wrapText="1"/>
    </xf>
    <xf numFmtId="3" fontId="29" fillId="0" borderId="16" xfId="2" applyNumberFormat="1" applyFont="1" applyBorder="1" applyAlignment="1">
      <alignment horizontal="right" vertical="center" wrapText="1"/>
    </xf>
    <xf numFmtId="3" fontId="29" fillId="0" borderId="1" xfId="2" applyNumberFormat="1" applyFont="1" applyBorder="1" applyAlignment="1">
      <alignment horizontal="right" vertical="center" wrapText="1"/>
    </xf>
    <xf numFmtId="3" fontId="45" fillId="0" borderId="19" xfId="2" applyNumberFormat="1" applyFont="1" applyBorder="1" applyAlignment="1">
      <alignment horizontal="right" vertical="center" wrapText="1"/>
    </xf>
    <xf numFmtId="3" fontId="45" fillId="0" borderId="46" xfId="2" applyNumberFormat="1" applyFont="1" applyBorder="1" applyAlignment="1">
      <alignment horizontal="right" vertical="center" wrapText="1"/>
    </xf>
    <xf numFmtId="3" fontId="45" fillId="0" borderId="15" xfId="2" applyNumberFormat="1" applyFont="1" applyBorder="1" applyAlignment="1">
      <alignment horizontal="right" vertical="center" wrapText="1"/>
    </xf>
    <xf numFmtId="3" fontId="45" fillId="0" borderId="1" xfId="2" applyNumberFormat="1" applyFont="1" applyBorder="1" applyAlignment="1">
      <alignment horizontal="right" vertical="center" wrapText="1"/>
    </xf>
    <xf numFmtId="3" fontId="45" fillId="0" borderId="16" xfId="2" applyNumberFormat="1" applyFont="1" applyBorder="1" applyAlignment="1">
      <alignment horizontal="right" vertical="center" wrapText="1"/>
    </xf>
    <xf numFmtId="3" fontId="45" fillId="0" borderId="6" xfId="2" applyNumberFormat="1" applyFont="1" applyBorder="1" applyAlignment="1">
      <alignment horizontal="right" vertical="center"/>
    </xf>
    <xf numFmtId="3" fontId="45" fillId="0" borderId="24" xfId="2" applyNumberFormat="1" applyFont="1" applyBorder="1" applyAlignment="1">
      <alignment horizontal="right" vertical="center"/>
    </xf>
    <xf numFmtId="3" fontId="29" fillId="0" borderId="7" xfId="2" applyNumberFormat="1" applyFont="1" applyBorder="1" applyAlignment="1">
      <alignment horizontal="right" vertical="center"/>
    </xf>
    <xf numFmtId="3" fontId="29" fillId="0" borderId="25" xfId="2" applyNumberFormat="1" applyFont="1" applyBorder="1" applyAlignment="1">
      <alignment horizontal="right" vertical="center"/>
    </xf>
    <xf numFmtId="3" fontId="45" fillId="0" borderId="7" xfId="2" applyNumberFormat="1" applyFont="1" applyBorder="1" applyAlignment="1">
      <alignment horizontal="right" vertical="center"/>
    </xf>
    <xf numFmtId="3" fontId="45" fillId="0" borderId="25" xfId="2" applyNumberFormat="1" applyFont="1" applyBorder="1" applyAlignment="1">
      <alignment horizontal="right" vertical="center"/>
    </xf>
    <xf numFmtId="3" fontId="45" fillId="0" borderId="16" xfId="2" applyNumberFormat="1" applyFont="1" applyBorder="1" applyAlignment="1">
      <alignment horizontal="right" vertical="center"/>
    </xf>
    <xf numFmtId="3" fontId="45" fillId="0" borderId="1" xfId="2" applyNumberFormat="1" applyFont="1" applyBorder="1" applyAlignment="1">
      <alignment horizontal="right" vertical="center"/>
    </xf>
    <xf numFmtId="0" fontId="29" fillId="0" borderId="3" xfId="2" applyFont="1" applyBorder="1" applyAlignment="1">
      <alignment vertical="center" wrapText="1"/>
    </xf>
    <xf numFmtId="0" fontId="29" fillId="0" borderId="40" xfId="2" applyFont="1" applyBorder="1" applyAlignment="1">
      <alignment horizontal="center" vertical="center"/>
    </xf>
    <xf numFmtId="49" fontId="29" fillId="0" borderId="27" xfId="2" applyNumberFormat="1" applyFont="1" applyBorder="1" applyAlignment="1">
      <alignment horizontal="center" vertical="center"/>
    </xf>
    <xf numFmtId="3" fontId="29" fillId="0" borderId="27" xfId="2" applyNumberFormat="1" applyFont="1" applyBorder="1" applyAlignment="1">
      <alignment horizontal="right" vertical="center"/>
    </xf>
    <xf numFmtId="3" fontId="29" fillId="0" borderId="41" xfId="2" applyNumberFormat="1" applyFont="1" applyBorder="1" applyAlignment="1">
      <alignment horizontal="right" vertical="center"/>
    </xf>
    <xf numFmtId="0" fontId="29" fillId="0" borderId="20" xfId="2" applyFont="1" applyBorder="1" applyAlignment="1">
      <alignment vertical="center" wrapText="1"/>
    </xf>
    <xf numFmtId="0" fontId="29" fillId="0" borderId="9" xfId="2" applyFont="1" applyBorder="1" applyAlignment="1">
      <alignment horizontal="center" vertical="center" wrapText="1"/>
    </xf>
    <xf numFmtId="49" fontId="29" fillId="0" borderId="10" xfId="2" applyNumberFormat="1" applyFont="1" applyBorder="1" applyAlignment="1">
      <alignment horizontal="center" vertical="center"/>
    </xf>
    <xf numFmtId="3" fontId="45" fillId="0" borderId="10" xfId="2" applyNumberFormat="1" applyFont="1" applyBorder="1" applyAlignment="1">
      <alignment horizontal="right" vertical="center"/>
    </xf>
    <xf numFmtId="3" fontId="45" fillId="0" borderId="22" xfId="2" applyNumberFormat="1" applyFont="1" applyBorder="1" applyAlignment="1">
      <alignment horizontal="right" vertical="center"/>
    </xf>
    <xf numFmtId="0" fontId="29" fillId="0" borderId="0" xfId="2" applyFont="1" applyBorder="1" applyAlignment="1">
      <alignment horizontal="center" vertical="center" wrapText="1"/>
    </xf>
    <xf numFmtId="3" fontId="45" fillId="0" borderId="0" xfId="2" applyNumberFormat="1" applyFont="1" applyBorder="1" applyAlignment="1">
      <alignment horizontal="center" vertical="center"/>
    </xf>
    <xf numFmtId="0" fontId="41" fillId="0" borderId="0" xfId="0" applyFont="1"/>
    <xf numFmtId="0" fontId="44" fillId="0" borderId="7" xfId="0" applyFont="1" applyBorder="1" applyAlignment="1">
      <alignment horizontal="left"/>
    </xf>
    <xf numFmtId="0" fontId="44" fillId="0" borderId="7" xfId="0" applyFont="1" applyBorder="1" applyAlignment="1">
      <alignment horizontal="center"/>
    </xf>
    <xf numFmtId="0" fontId="41" fillId="0" borderId="7" xfId="0" applyFont="1" applyBorder="1"/>
    <xf numFmtId="49" fontId="41" fillId="0" borderId="7" xfId="0" applyNumberFormat="1" applyFont="1" applyBorder="1" applyAlignment="1">
      <alignment horizontal="center"/>
    </xf>
    <xf numFmtId="4" fontId="41" fillId="0" borderId="7" xfId="0" applyNumberFormat="1" applyFont="1" applyBorder="1" applyAlignment="1">
      <alignment horizontal="right"/>
    </xf>
    <xf numFmtId="0" fontId="41" fillId="0" borderId="7" xfId="0" applyFont="1" applyBorder="1" applyAlignment="1"/>
    <xf numFmtId="0" fontId="41" fillId="0" borderId="7" xfId="0" applyFont="1" applyBorder="1" applyAlignment="1">
      <alignment horizontal="left"/>
    </xf>
    <xf numFmtId="4" fontId="41" fillId="0" borderId="7" xfId="0" applyNumberFormat="1" applyFont="1" applyBorder="1"/>
    <xf numFmtId="0" fontId="44" fillId="0" borderId="7" xfId="0" applyFont="1" applyBorder="1"/>
    <xf numFmtId="49" fontId="44" fillId="0" borderId="7" xfId="0" applyNumberFormat="1" applyFont="1" applyBorder="1" applyAlignment="1">
      <alignment horizontal="center"/>
    </xf>
    <xf numFmtId="4" fontId="44" fillId="0" borderId="7" xfId="0" applyNumberFormat="1" applyFont="1" applyBorder="1"/>
    <xf numFmtId="4" fontId="44" fillId="0" borderId="7" xfId="0" applyNumberFormat="1" applyFont="1" applyBorder="1" applyAlignment="1">
      <alignment horizontal="right"/>
    </xf>
    <xf numFmtId="0" fontId="44" fillId="0" borderId="0" xfId="0" applyFont="1" applyBorder="1"/>
    <xf numFmtId="49" fontId="44" fillId="0" borderId="0" xfId="0" applyNumberFormat="1" applyFont="1" applyBorder="1" applyAlignment="1">
      <alignment horizontal="center"/>
    </xf>
    <xf numFmtId="4" fontId="44" fillId="0" borderId="0" xfId="0" applyNumberFormat="1" applyFont="1" applyBorder="1"/>
    <xf numFmtId="4" fontId="44" fillId="0" borderId="0" xfId="0" applyNumberFormat="1" applyFont="1" applyBorder="1" applyAlignment="1">
      <alignment horizontal="right"/>
    </xf>
    <xf numFmtId="0" fontId="41" fillId="0" borderId="0" xfId="0" applyFont="1" applyBorder="1"/>
    <xf numFmtId="49" fontId="41" fillId="0" borderId="0" xfId="0" applyNumberFormat="1" applyFont="1" applyBorder="1" applyAlignment="1">
      <alignment horizontal="center"/>
    </xf>
    <xf numFmtId="4" fontId="41" fillId="0" borderId="0" xfId="0" applyNumberFormat="1" applyFont="1" applyBorder="1"/>
    <xf numFmtId="4" fontId="41" fillId="0" borderId="0" xfId="0" applyNumberFormat="1" applyFont="1" applyBorder="1" applyAlignment="1">
      <alignment horizontal="right"/>
    </xf>
    <xf numFmtId="3" fontId="29" fillId="9" borderId="7" xfId="1" applyNumberFormat="1" applyFont="1" applyFill="1" applyBorder="1" applyAlignment="1" applyProtection="1">
      <alignment vertical="center" wrapText="1"/>
      <protection locked="0"/>
    </xf>
    <xf numFmtId="3" fontId="29" fillId="9" borderId="25" xfId="1" applyNumberFormat="1" applyFont="1" applyFill="1" applyBorder="1" applyAlignment="1" applyProtection="1">
      <alignment vertical="center" wrapText="1"/>
      <protection hidden="1"/>
    </xf>
    <xf numFmtId="0" fontId="29" fillId="0" borderId="7" xfId="1" applyFont="1" applyBorder="1" applyAlignment="1" applyProtection="1">
      <alignment vertical="center" wrapText="1"/>
      <protection locked="0"/>
    </xf>
    <xf numFmtId="3" fontId="29" fillId="0" borderId="25" xfId="1" applyNumberFormat="1" applyFont="1" applyBorder="1" applyAlignment="1" applyProtection="1">
      <alignment vertical="center" wrapText="1"/>
      <protection hidden="1"/>
    </xf>
    <xf numFmtId="3" fontId="29" fillId="9" borderId="16" xfId="1" applyNumberFormat="1" applyFont="1" applyFill="1" applyBorder="1" applyAlignment="1" applyProtection="1">
      <alignment vertical="center"/>
      <protection locked="0"/>
    </xf>
    <xf numFmtId="3" fontId="29" fillId="9" borderId="1" xfId="1" applyNumberFormat="1" applyFont="1" applyFill="1" applyBorder="1" applyAlignment="1" applyProtection="1">
      <alignment vertical="center" wrapText="1"/>
      <protection hidden="1"/>
    </xf>
    <xf numFmtId="3" fontId="29" fillId="0" borderId="7" xfId="1" applyNumberFormat="1" applyFont="1" applyFill="1" applyBorder="1" applyAlignment="1" applyProtection="1">
      <alignment horizontal="right" vertical="center"/>
      <protection locked="0"/>
    </xf>
    <xf numFmtId="3" fontId="29" fillId="0" borderId="52" xfId="1" applyNumberFormat="1" applyFont="1" applyFill="1" applyBorder="1" applyAlignment="1" applyProtection="1">
      <alignment vertical="center" wrapText="1"/>
      <protection locked="0"/>
    </xf>
    <xf numFmtId="3" fontId="29" fillId="0" borderId="6" xfId="1" applyNumberFormat="1" applyFont="1" applyFill="1" applyBorder="1" applyAlignment="1" applyProtection="1">
      <alignment horizontal="right" vertical="center" wrapText="1"/>
      <protection locked="0"/>
    </xf>
    <xf numFmtId="0" fontId="29" fillId="0" borderId="7" xfId="1" applyFont="1" applyFill="1" applyBorder="1" applyAlignment="1">
      <alignment vertical="center"/>
    </xf>
    <xf numFmtId="3" fontId="30" fillId="0" borderId="39" xfId="1" applyNumberFormat="1" applyFont="1" applyFill="1" applyBorder="1" applyAlignment="1" applyProtection="1">
      <alignment horizontal="center" vertical="center"/>
      <protection locked="0"/>
    </xf>
    <xf numFmtId="3" fontId="30" fillId="0" borderId="35" xfId="1" applyNumberFormat="1" applyFont="1" applyFill="1" applyBorder="1" applyAlignment="1" applyProtection="1">
      <alignment vertical="center" wrapText="1"/>
      <protection locked="0"/>
    </xf>
    <xf numFmtId="3" fontId="30" fillId="0" borderId="7" xfId="1" applyNumberFormat="1" applyFont="1" applyFill="1" applyBorder="1" applyAlignment="1">
      <alignment horizontal="right" vertical="center"/>
    </xf>
    <xf numFmtId="3" fontId="30" fillId="0" borderId="7" xfId="1" applyNumberFormat="1" applyFont="1" applyFill="1" applyBorder="1" applyAlignment="1" applyProtection="1">
      <alignment horizontal="right" vertical="center"/>
      <protection hidden="1"/>
    </xf>
    <xf numFmtId="3" fontId="30" fillId="0" borderId="7" xfId="1" applyNumberFormat="1" applyFont="1" applyFill="1" applyBorder="1" applyAlignment="1" applyProtection="1">
      <alignment horizontal="right" vertical="center"/>
      <protection locked="0"/>
    </xf>
    <xf numFmtId="3" fontId="30" fillId="0" borderId="57" xfId="1" applyNumberFormat="1" applyFont="1" applyFill="1" applyBorder="1" applyAlignment="1" applyProtection="1">
      <alignment horizontal="right" vertical="center"/>
      <protection locked="0"/>
    </xf>
    <xf numFmtId="3" fontId="30" fillId="0" borderId="26" xfId="1" applyNumberFormat="1" applyFont="1" applyFill="1" applyBorder="1" applyAlignment="1" applyProtection="1">
      <alignment horizontal="center" vertical="center"/>
      <protection locked="0"/>
    </xf>
    <xf numFmtId="3" fontId="30" fillId="0" borderId="7" xfId="1" applyNumberFormat="1" applyFont="1" applyFill="1" applyBorder="1" applyAlignment="1" applyProtection="1">
      <alignment vertical="center" wrapText="1"/>
      <protection locked="0"/>
    </xf>
    <xf numFmtId="3" fontId="30" fillId="0" borderId="25" xfId="1" applyNumberFormat="1" applyFont="1" applyFill="1" applyBorder="1" applyAlignment="1" applyProtection="1">
      <alignment horizontal="right" vertical="center"/>
      <protection locked="0"/>
    </xf>
    <xf numFmtId="3" fontId="30" fillId="0" borderId="10" xfId="1" applyNumberFormat="1" applyFont="1" applyFill="1" applyBorder="1" applyAlignment="1" applyProtection="1">
      <alignment horizontal="right" vertical="center"/>
      <protection hidden="1"/>
    </xf>
    <xf numFmtId="3" fontId="30" fillId="2" borderId="22" xfId="1" applyNumberFormat="1" applyFont="1" applyFill="1" applyBorder="1" applyAlignment="1">
      <alignment horizontal="right" vertical="center"/>
    </xf>
    <xf numFmtId="3" fontId="53" fillId="0" borderId="39" xfId="1" applyNumberFormat="1" applyFont="1" applyFill="1" applyBorder="1" applyAlignment="1" applyProtection="1">
      <alignment horizontal="right" vertical="center" wrapText="1"/>
      <protection locked="0"/>
    </xf>
    <xf numFmtId="3" fontId="53" fillId="0" borderId="6" xfId="1" applyNumberFormat="1" applyFont="1" applyFill="1" applyBorder="1" applyAlignment="1" applyProtection="1">
      <alignment horizontal="left" vertical="center" wrapText="1"/>
      <protection locked="0"/>
    </xf>
    <xf numFmtId="3" fontId="53" fillId="0" borderId="24" xfId="1" applyNumberFormat="1" applyFont="1" applyFill="1" applyBorder="1" applyAlignment="1" applyProtection="1">
      <alignment horizontal="left" vertical="center" wrapText="1"/>
      <protection locked="0"/>
    </xf>
    <xf numFmtId="3" fontId="53" fillId="0" borderId="6" xfId="1" applyNumberFormat="1" applyFont="1" applyFill="1" applyBorder="1" applyAlignment="1" applyProtection="1">
      <alignment horizontal="right" vertical="center" wrapText="1"/>
      <protection locked="0"/>
    </xf>
    <xf numFmtId="3" fontId="53" fillId="0" borderId="24" xfId="1" applyNumberFormat="1" applyFont="1" applyFill="1" applyBorder="1" applyAlignment="1" applyProtection="1">
      <alignment horizontal="right" vertical="center" wrapText="1"/>
      <protection locked="0"/>
    </xf>
    <xf numFmtId="3" fontId="53" fillId="0" borderId="6" xfId="1" applyNumberFormat="1" applyFont="1" applyFill="1" applyBorder="1" applyAlignment="1" applyProtection="1">
      <alignment vertical="center" wrapText="1"/>
      <protection locked="0"/>
    </xf>
    <xf numFmtId="3" fontId="53" fillId="0" borderId="24" xfId="1" applyNumberFormat="1" applyFont="1" applyFill="1" applyBorder="1" applyAlignment="1" applyProtection="1">
      <alignment vertical="center" wrapText="1"/>
      <protection locked="0"/>
    </xf>
    <xf numFmtId="3" fontId="53" fillId="0" borderId="39" xfId="1" applyNumberFormat="1" applyFont="1" applyFill="1" applyBorder="1" applyAlignment="1" applyProtection="1">
      <alignment vertical="center" wrapText="1"/>
      <protection locked="0"/>
    </xf>
    <xf numFmtId="3" fontId="54" fillId="0" borderId="43" xfId="0" applyNumberFormat="1" applyFont="1" applyBorder="1" applyAlignment="1">
      <alignment vertical="center"/>
    </xf>
    <xf numFmtId="3" fontId="54" fillId="0" borderId="24" xfId="0" applyNumberFormat="1" applyFont="1" applyBorder="1" applyAlignment="1">
      <alignment vertical="center"/>
    </xf>
    <xf numFmtId="3" fontId="53" fillId="3" borderId="39" xfId="1" applyNumberFormat="1" applyFont="1" applyFill="1" applyBorder="1" applyAlignment="1" applyProtection="1">
      <alignment horizontal="right" vertical="center"/>
      <protection locked="0"/>
    </xf>
    <xf numFmtId="3" fontId="54" fillId="3" borderId="24" xfId="0" applyNumberFormat="1" applyFont="1" applyFill="1" applyBorder="1" applyAlignment="1">
      <alignment horizontal="right" vertical="center"/>
    </xf>
    <xf numFmtId="3" fontId="53" fillId="0" borderId="26" xfId="1" applyNumberFormat="1" applyFont="1" applyFill="1" applyBorder="1" applyAlignment="1" applyProtection="1">
      <alignment horizontal="right" vertical="center" wrapText="1"/>
      <protection locked="0"/>
    </xf>
    <xf numFmtId="3" fontId="53" fillId="0" borderId="13" xfId="1" applyNumberFormat="1" applyFont="1" applyFill="1" applyBorder="1" applyAlignment="1" applyProtection="1">
      <alignment horizontal="right" vertical="center" wrapText="1"/>
      <protection locked="0"/>
    </xf>
    <xf numFmtId="3" fontId="53" fillId="0" borderId="7" xfId="1" applyNumberFormat="1" applyFont="1" applyFill="1" applyBorder="1" applyAlignment="1" applyProtection="1">
      <alignment horizontal="left" vertical="center" wrapText="1"/>
      <protection locked="0"/>
    </xf>
    <xf numFmtId="3" fontId="53" fillId="0" borderId="25" xfId="1" applyNumberFormat="1" applyFont="1" applyFill="1" applyBorder="1" applyAlignment="1" applyProtection="1">
      <alignment horizontal="left" vertical="center" wrapText="1"/>
      <protection locked="0"/>
    </xf>
    <xf numFmtId="3" fontId="53" fillId="0" borderId="7" xfId="1" applyNumberFormat="1" applyFont="1" applyFill="1" applyBorder="1" applyAlignment="1" applyProtection="1">
      <alignment horizontal="right" vertical="center" wrapText="1"/>
      <protection locked="0"/>
    </xf>
    <xf numFmtId="3" fontId="53" fillId="0" borderId="25" xfId="1" applyNumberFormat="1" applyFont="1" applyFill="1" applyBorder="1" applyAlignment="1" applyProtection="1">
      <alignment horizontal="right" vertical="center" wrapText="1"/>
      <protection locked="0"/>
    </xf>
    <xf numFmtId="3" fontId="53" fillId="0" borderId="7" xfId="1" applyNumberFormat="1" applyFont="1" applyFill="1" applyBorder="1" applyAlignment="1" applyProtection="1">
      <alignment vertical="center" wrapText="1"/>
      <protection locked="0"/>
    </xf>
    <xf numFmtId="3" fontId="53" fillId="0" borderId="25" xfId="1" applyNumberFormat="1" applyFont="1" applyFill="1" applyBorder="1" applyAlignment="1" applyProtection="1">
      <alignment vertical="center" wrapText="1"/>
      <protection locked="0"/>
    </xf>
    <xf numFmtId="3" fontId="53" fillId="0" borderId="26" xfId="1" applyNumberFormat="1" applyFont="1" applyFill="1" applyBorder="1" applyAlignment="1" applyProtection="1">
      <alignment vertical="center" wrapText="1"/>
      <protection locked="0"/>
    </xf>
    <xf numFmtId="3" fontId="54" fillId="0" borderId="4" xfId="0" applyNumberFormat="1" applyFont="1" applyBorder="1" applyAlignment="1">
      <alignment vertical="center"/>
    </xf>
    <xf numFmtId="3" fontId="54" fillId="0" borderId="25" xfId="0" applyNumberFormat="1" applyFont="1" applyBorder="1" applyAlignment="1">
      <alignment vertical="center"/>
    </xf>
    <xf numFmtId="3" fontId="53" fillId="0" borderId="5" xfId="1" applyNumberFormat="1" applyFont="1" applyFill="1" applyBorder="1" applyAlignment="1" applyProtection="1">
      <alignment horizontal="right" vertical="center" wrapText="1"/>
      <protection locked="0"/>
    </xf>
    <xf numFmtId="3" fontId="53" fillId="0" borderId="40" xfId="1" applyNumberFormat="1" applyFont="1" applyFill="1" applyBorder="1" applyAlignment="1" applyProtection="1">
      <alignment horizontal="right" vertical="center" wrapText="1"/>
      <protection locked="0"/>
    </xf>
    <xf numFmtId="3" fontId="53" fillId="0" borderId="27" xfId="1" applyNumberFormat="1" applyFont="1" applyFill="1" applyBorder="1" applyAlignment="1" applyProtection="1">
      <alignment horizontal="left" vertical="center" wrapText="1"/>
      <protection locked="0"/>
    </xf>
    <xf numFmtId="3" fontId="53" fillId="0" borderId="41" xfId="1" applyNumberFormat="1" applyFont="1" applyFill="1" applyBorder="1" applyAlignment="1" applyProtection="1">
      <alignment horizontal="left" vertical="center" wrapText="1"/>
      <protection locked="0"/>
    </xf>
    <xf numFmtId="3" fontId="53" fillId="0" borderId="27" xfId="1" applyNumberFormat="1" applyFont="1" applyFill="1" applyBorder="1" applyAlignment="1" applyProtection="1">
      <alignment horizontal="right" vertical="center" wrapText="1"/>
      <protection locked="0"/>
    </xf>
    <xf numFmtId="3" fontId="53" fillId="0" borderId="41" xfId="1" applyNumberFormat="1" applyFont="1" applyFill="1" applyBorder="1" applyAlignment="1" applyProtection="1">
      <alignment horizontal="right" vertical="center" wrapText="1"/>
      <protection locked="0"/>
    </xf>
    <xf numFmtId="3" fontId="53" fillId="0" borderId="27" xfId="1" applyNumberFormat="1" applyFont="1" applyFill="1" applyBorder="1" applyAlignment="1" applyProtection="1">
      <alignment vertical="center" wrapText="1"/>
      <protection locked="0"/>
    </xf>
    <xf numFmtId="3" fontId="53" fillId="0" borderId="41" xfId="1" applyNumberFormat="1" applyFont="1" applyFill="1" applyBorder="1" applyAlignment="1" applyProtection="1">
      <alignment vertical="center" wrapText="1"/>
      <protection locked="0"/>
    </xf>
    <xf numFmtId="3" fontId="54" fillId="0" borderId="5" xfId="0" applyNumberFormat="1" applyFont="1" applyBorder="1" applyAlignment="1">
      <alignment vertical="center"/>
    </xf>
    <xf numFmtId="3" fontId="54" fillId="0" borderId="41" xfId="0" applyNumberFormat="1" applyFont="1" applyBorder="1" applyAlignment="1">
      <alignment vertical="center"/>
    </xf>
    <xf numFmtId="3" fontId="54" fillId="0" borderId="44" xfId="0" applyNumberFormat="1" applyFont="1" applyBorder="1" applyAlignment="1">
      <alignment vertical="center"/>
    </xf>
    <xf numFmtId="3" fontId="55" fillId="0" borderId="9" xfId="1" applyNumberFormat="1" applyFont="1" applyFill="1" applyBorder="1" applyAlignment="1" applyProtection="1">
      <alignment horizontal="right" vertical="center" wrapText="1"/>
      <protection locked="0"/>
    </xf>
    <xf numFmtId="3" fontId="55" fillId="0" borderId="10" xfId="1" applyNumberFormat="1" applyFont="1" applyFill="1" applyBorder="1" applyAlignment="1" applyProtection="1">
      <alignment horizontal="left" vertical="center" wrapText="1"/>
      <protection locked="0"/>
    </xf>
    <xf numFmtId="3" fontId="55" fillId="0" borderId="22" xfId="1" applyNumberFormat="1" applyFont="1" applyFill="1" applyBorder="1" applyAlignment="1" applyProtection="1">
      <alignment horizontal="left" vertical="center" wrapText="1"/>
      <protection locked="0"/>
    </xf>
    <xf numFmtId="3" fontId="55" fillId="0" borderId="10" xfId="1" applyNumberFormat="1" applyFont="1" applyFill="1" applyBorder="1" applyAlignment="1" applyProtection="1">
      <alignment horizontal="right" vertical="center" wrapText="1"/>
      <protection locked="0"/>
    </xf>
    <xf numFmtId="3" fontId="55" fillId="0" borderId="22" xfId="1" applyNumberFormat="1" applyFont="1" applyFill="1" applyBorder="1" applyAlignment="1" applyProtection="1">
      <alignment horizontal="right" vertical="center" wrapText="1"/>
      <protection locked="0"/>
    </xf>
    <xf numFmtId="3" fontId="55" fillId="0" borderId="9" xfId="1" applyNumberFormat="1" applyFont="1" applyFill="1" applyBorder="1" applyAlignment="1" applyProtection="1">
      <alignment vertical="center" wrapText="1"/>
      <protection locked="0"/>
    </xf>
    <xf numFmtId="3" fontId="55" fillId="0" borderId="10" xfId="1" applyNumberFormat="1" applyFont="1" applyFill="1" applyBorder="1" applyAlignment="1" applyProtection="1">
      <alignment vertical="center" wrapText="1"/>
      <protection locked="0"/>
    </xf>
    <xf numFmtId="3" fontId="55" fillId="0" borderId="22" xfId="1" applyNumberFormat="1" applyFont="1" applyFill="1" applyBorder="1" applyAlignment="1" applyProtection="1">
      <alignment vertical="center" wrapText="1"/>
      <protection locked="0"/>
    </xf>
    <xf numFmtId="3" fontId="54" fillId="0" borderId="9" xfId="0" applyNumberFormat="1" applyFont="1" applyBorder="1" applyAlignment="1">
      <alignment vertical="center"/>
    </xf>
    <xf numFmtId="3" fontId="54" fillId="0" borderId="22" xfId="0" applyNumberFormat="1" applyFont="1" applyBorder="1" applyAlignment="1">
      <alignment vertical="center"/>
    </xf>
    <xf numFmtId="3" fontId="56" fillId="0" borderId="9" xfId="0" applyNumberFormat="1" applyFont="1" applyBorder="1" applyAlignment="1">
      <alignment vertical="center"/>
    </xf>
    <xf numFmtId="3" fontId="56" fillId="0" borderId="22" xfId="0" applyNumberFormat="1" applyFont="1" applyBorder="1" applyAlignment="1">
      <alignment vertical="center"/>
    </xf>
    <xf numFmtId="3" fontId="54" fillId="0" borderId="8" xfId="0" applyNumberFormat="1" applyFont="1" applyBorder="1" applyAlignment="1">
      <alignment vertical="center"/>
    </xf>
    <xf numFmtId="3" fontId="0" fillId="0" borderId="0" xfId="0" applyNumberFormat="1" applyAlignment="1">
      <alignment vertical="center"/>
    </xf>
    <xf numFmtId="3" fontId="41" fillId="0" borderId="0" xfId="1" applyNumberFormat="1" applyFont="1" applyAlignment="1" applyProtection="1">
      <alignment horizontal="left" vertical="center"/>
      <protection locked="0"/>
    </xf>
    <xf numFmtId="0" fontId="29" fillId="0" borderId="7" xfId="1" applyFont="1" applyFill="1" applyBorder="1" applyAlignment="1" applyProtection="1">
      <alignment horizontal="right" vertical="center" wrapText="1"/>
      <protection locked="0"/>
    </xf>
    <xf numFmtId="0" fontId="29" fillId="0" borderId="26" xfId="1" applyFont="1" applyFill="1" applyBorder="1" applyAlignment="1" applyProtection="1">
      <alignment horizontal="right" vertical="center" wrapText="1"/>
      <protection locked="0"/>
    </xf>
    <xf numFmtId="3" fontId="29" fillId="0" borderId="26" xfId="1" applyNumberFormat="1" applyFont="1" applyFill="1" applyBorder="1" applyAlignment="1" applyProtection="1">
      <alignment horizontal="right" vertical="center" wrapText="1"/>
      <protection locked="0"/>
    </xf>
    <xf numFmtId="0" fontId="29" fillId="0" borderId="52" xfId="1" applyFont="1" applyFill="1" applyBorder="1" applyAlignment="1" applyProtection="1">
      <alignment horizontal="left" vertical="center"/>
      <protection locked="0"/>
    </xf>
    <xf numFmtId="0" fontId="29" fillId="0" borderId="5" xfId="1" applyFont="1" applyFill="1" applyBorder="1" applyAlignment="1" applyProtection="1">
      <alignment vertical="center" wrapText="1"/>
      <protection locked="0"/>
    </xf>
    <xf numFmtId="3" fontId="29" fillId="0" borderId="40" xfId="1" applyNumberFormat="1" applyFont="1" applyFill="1" applyBorder="1" applyAlignment="1" applyProtection="1">
      <alignment vertical="center" wrapText="1"/>
      <protection locked="0"/>
    </xf>
    <xf numFmtId="3" fontId="29" fillId="0" borderId="63" xfId="1" applyNumberFormat="1" applyFont="1" applyFill="1" applyBorder="1" applyAlignment="1" applyProtection="1">
      <alignment vertical="center" wrapText="1"/>
      <protection locked="0"/>
    </xf>
    <xf numFmtId="3" fontId="30" fillId="0" borderId="9" xfId="1" applyNumberFormat="1" applyFont="1" applyFill="1" applyBorder="1" applyAlignment="1" applyProtection="1">
      <alignment horizontal="right" vertical="center" wrapText="1"/>
      <protection locked="0"/>
    </xf>
    <xf numFmtId="3" fontId="30" fillId="0" borderId="22" xfId="1" applyNumberFormat="1" applyFont="1" applyFill="1" applyBorder="1" applyAlignment="1" applyProtection="1">
      <alignment vertical="center" wrapText="1"/>
      <protection locked="0"/>
    </xf>
    <xf numFmtId="3" fontId="30" fillId="0" borderId="9" xfId="1" applyNumberFormat="1" applyFont="1" applyFill="1" applyBorder="1" applyAlignment="1" applyProtection="1">
      <alignment vertical="center" wrapText="1"/>
      <protection locked="0"/>
    </xf>
    <xf numFmtId="3" fontId="30" fillId="0" borderId="10" xfId="1" applyNumberFormat="1" applyFont="1" applyFill="1" applyBorder="1" applyAlignment="1" applyProtection="1">
      <alignment vertical="center" wrapText="1"/>
      <protection locked="0"/>
    </xf>
    <xf numFmtId="3" fontId="30" fillId="0" borderId="32" xfId="1" applyNumberFormat="1" applyFont="1" applyFill="1" applyBorder="1" applyAlignment="1" applyProtection="1">
      <alignment vertical="center" wrapText="1"/>
      <protection locked="0"/>
    </xf>
    <xf numFmtId="3" fontId="29" fillId="0" borderId="22" xfId="1" applyNumberFormat="1" applyFont="1" applyFill="1" applyBorder="1" applyAlignment="1" applyProtection="1">
      <alignment vertical="center" wrapText="1"/>
      <protection locked="0"/>
    </xf>
    <xf numFmtId="0" fontId="29" fillId="0" borderId="44" xfId="1" applyFont="1" applyBorder="1" applyAlignment="1" applyProtection="1">
      <alignment horizontal="center" vertical="center" wrapText="1"/>
      <protection locked="0"/>
    </xf>
    <xf numFmtId="3" fontId="53" fillId="3" borderId="80" xfId="1" applyNumberFormat="1" applyFont="1" applyFill="1" applyBorder="1" applyAlignment="1" applyProtection="1">
      <alignment horizontal="right" vertical="center"/>
      <protection locked="0"/>
    </xf>
    <xf numFmtId="3" fontId="54" fillId="3" borderId="48" xfId="0" applyNumberFormat="1" applyFont="1" applyFill="1" applyBorder="1" applyAlignment="1">
      <alignment horizontal="right" vertical="center"/>
    </xf>
    <xf numFmtId="0" fontId="29" fillId="0" borderId="12" xfId="1" applyFont="1" applyBorder="1" applyAlignment="1">
      <alignment horizontal="center" vertical="center" wrapText="1"/>
    </xf>
    <xf numFmtId="0" fontId="29" fillId="0" borderId="17" xfId="1" applyFont="1" applyBorder="1" applyAlignment="1" applyProtection="1">
      <alignment horizontal="center" vertical="center" wrapText="1"/>
      <protection locked="0"/>
    </xf>
    <xf numFmtId="0" fontId="29" fillId="0" borderId="35" xfId="1" applyFont="1" applyBorder="1" applyAlignment="1" applyProtection="1">
      <alignment horizontal="center" vertical="center"/>
      <protection locked="0"/>
    </xf>
    <xf numFmtId="0" fontId="33" fillId="0" borderId="0" xfId="1" applyFont="1" applyBorder="1" applyAlignment="1" applyProtection="1">
      <alignment horizontal="center" vertical="center" wrapText="1"/>
      <protection locked="0"/>
    </xf>
    <xf numFmtId="0" fontId="33" fillId="0" borderId="63" xfId="1" applyFont="1" applyBorder="1" applyAlignment="1" applyProtection="1">
      <alignment horizontal="center" vertical="center" wrapText="1"/>
      <protection locked="0"/>
    </xf>
    <xf numFmtId="0" fontId="33" fillId="0" borderId="45" xfId="1" applyFont="1" applyBorder="1" applyAlignment="1" applyProtection="1">
      <alignment horizontal="center" vertical="center" wrapText="1"/>
      <protection locked="0"/>
    </xf>
    <xf numFmtId="0" fontId="30" fillId="6" borderId="120" xfId="1" applyFont="1" applyFill="1" applyBorder="1" applyAlignment="1" applyProtection="1">
      <alignment vertical="center"/>
      <protection locked="0"/>
    </xf>
    <xf numFmtId="3" fontId="30" fillId="6" borderId="19" xfId="1" applyNumberFormat="1" applyFont="1" applyFill="1" applyBorder="1" applyAlignment="1" applyProtection="1">
      <alignment vertical="center"/>
      <protection hidden="1"/>
    </xf>
    <xf numFmtId="3" fontId="30" fillId="6" borderId="19" xfId="1" applyNumberFormat="1" applyFont="1" applyFill="1" applyBorder="1" applyAlignment="1" applyProtection="1">
      <alignment vertical="center"/>
      <protection locked="0"/>
    </xf>
    <xf numFmtId="3" fontId="30" fillId="6" borderId="34" xfId="1" applyNumberFormat="1" applyFont="1" applyFill="1" applyBorder="1" applyAlignment="1" applyProtection="1">
      <alignment vertical="center"/>
      <protection locked="0"/>
    </xf>
    <xf numFmtId="3" fontId="30" fillId="6" borderId="34" xfId="1" applyNumberFormat="1" applyFont="1" applyFill="1" applyBorder="1" applyAlignment="1" applyProtection="1">
      <alignment vertical="center"/>
      <protection hidden="1"/>
    </xf>
    <xf numFmtId="3" fontId="30" fillId="6" borderId="46" xfId="1" applyNumberFormat="1" applyFont="1" applyFill="1" applyBorder="1" applyAlignment="1" applyProtection="1">
      <alignment vertical="center"/>
      <protection hidden="1"/>
    </xf>
    <xf numFmtId="3" fontId="30" fillId="0" borderId="0" xfId="1" applyNumberFormat="1" applyFont="1" applyAlignment="1" applyProtection="1">
      <alignment vertical="center"/>
      <protection locked="0"/>
    </xf>
    <xf numFmtId="3" fontId="30" fillId="6" borderId="18" xfId="1" applyNumberFormat="1" applyFont="1" applyFill="1" applyBorder="1" applyAlignment="1" applyProtection="1">
      <alignment vertical="center"/>
      <protection hidden="1"/>
    </xf>
    <xf numFmtId="3" fontId="30" fillId="6" borderId="120" xfId="1" applyNumberFormat="1" applyFont="1" applyFill="1" applyBorder="1" applyAlignment="1" applyProtection="1">
      <alignment vertical="center"/>
      <protection hidden="1"/>
    </xf>
    <xf numFmtId="3" fontId="29" fillId="7" borderId="7" xfId="1" applyNumberFormat="1" applyFont="1" applyFill="1" applyBorder="1" applyAlignment="1" applyProtection="1">
      <alignment vertical="center"/>
      <protection locked="0"/>
    </xf>
    <xf numFmtId="3" fontId="29" fillId="7" borderId="35" xfId="1" applyNumberFormat="1" applyFont="1" applyFill="1" applyBorder="1" applyAlignment="1" applyProtection="1">
      <alignment vertical="center"/>
      <protection locked="0"/>
    </xf>
    <xf numFmtId="3" fontId="29" fillId="7" borderId="7" xfId="1" applyNumberFormat="1" applyFont="1" applyFill="1" applyBorder="1" applyAlignment="1" applyProtection="1">
      <alignment vertical="center"/>
      <protection hidden="1"/>
    </xf>
    <xf numFmtId="3" fontId="29" fillId="7" borderId="25" xfId="1" applyNumberFormat="1" applyFont="1" applyFill="1" applyBorder="1" applyAlignment="1" applyProtection="1">
      <alignment vertical="center"/>
      <protection hidden="1"/>
    </xf>
    <xf numFmtId="3" fontId="29" fillId="0" borderId="0" xfId="1" applyNumberFormat="1" applyFont="1" applyBorder="1" applyAlignment="1" applyProtection="1">
      <alignment vertical="center" wrapText="1"/>
      <protection locked="0"/>
    </xf>
    <xf numFmtId="3" fontId="29" fillId="7" borderId="26" xfId="1" applyNumberFormat="1" applyFont="1" applyFill="1" applyBorder="1" applyAlignment="1" applyProtection="1">
      <alignment vertical="center"/>
      <protection locked="0"/>
    </xf>
    <xf numFmtId="3" fontId="29" fillId="7" borderId="57" xfId="1" applyNumberFormat="1" applyFont="1" applyFill="1" applyBorder="1" applyAlignment="1" applyProtection="1">
      <alignment vertical="center"/>
      <protection locked="0"/>
    </xf>
    <xf numFmtId="3" fontId="29" fillId="7" borderId="13" xfId="1" applyNumberFormat="1" applyFont="1" applyFill="1" applyBorder="1" applyAlignment="1" applyProtection="1">
      <alignment vertical="center"/>
      <protection locked="0"/>
    </xf>
    <xf numFmtId="3" fontId="29" fillId="7" borderId="25" xfId="1" applyNumberFormat="1" applyFont="1" applyFill="1" applyBorder="1" applyAlignment="1" applyProtection="1">
      <alignment vertical="center"/>
      <protection locked="0"/>
    </xf>
    <xf numFmtId="3" fontId="29" fillId="0" borderId="0" xfId="1" applyNumberFormat="1" applyFont="1" applyAlignment="1" applyProtection="1">
      <alignment vertical="center"/>
      <protection locked="0"/>
    </xf>
    <xf numFmtId="3" fontId="29" fillId="7" borderId="122" xfId="1" applyNumberFormat="1" applyFont="1" applyFill="1" applyBorder="1" applyAlignment="1" applyProtection="1">
      <alignment vertical="center"/>
      <protection locked="0"/>
    </xf>
    <xf numFmtId="3" fontId="29" fillId="7" borderId="154" xfId="1" applyNumberFormat="1" applyFont="1" applyFill="1" applyBorder="1" applyAlignment="1" applyProtection="1">
      <alignment vertical="center"/>
      <protection locked="0"/>
    </xf>
    <xf numFmtId="3" fontId="29" fillId="7" borderId="122" xfId="1" applyNumberFormat="1" applyFont="1" applyFill="1" applyBorder="1" applyAlignment="1" applyProtection="1">
      <alignment vertical="center"/>
      <protection hidden="1"/>
    </xf>
    <xf numFmtId="3" fontId="29" fillId="7" borderId="123" xfId="1" applyNumberFormat="1" applyFont="1" applyFill="1" applyBorder="1" applyAlignment="1" applyProtection="1">
      <alignment vertical="center"/>
      <protection hidden="1"/>
    </xf>
    <xf numFmtId="3" fontId="29" fillId="7" borderId="124" xfId="1" applyNumberFormat="1" applyFont="1" applyFill="1" applyBorder="1" applyAlignment="1" applyProtection="1">
      <alignment vertical="center"/>
      <protection locked="0"/>
    </xf>
    <xf numFmtId="3" fontId="29" fillId="7" borderId="125" xfId="1" applyNumberFormat="1" applyFont="1" applyFill="1" applyBorder="1" applyAlignment="1" applyProtection="1">
      <alignment vertical="center"/>
      <protection locked="0"/>
    </xf>
    <xf numFmtId="3" fontId="29" fillId="7" borderId="121" xfId="1" applyNumberFormat="1" applyFont="1" applyFill="1" applyBorder="1" applyAlignment="1" applyProtection="1">
      <alignment vertical="center"/>
      <protection locked="0"/>
    </xf>
    <xf numFmtId="3" fontId="29" fillId="7" borderId="123" xfId="1" applyNumberFormat="1" applyFont="1" applyFill="1" applyBorder="1" applyAlignment="1" applyProtection="1">
      <alignment vertical="center"/>
      <protection locked="0"/>
    </xf>
    <xf numFmtId="0" fontId="29" fillId="0" borderId="6" xfId="1" applyFont="1" applyBorder="1" applyAlignment="1" applyProtection="1">
      <alignment vertical="center" wrapText="1"/>
      <protection locked="0"/>
    </xf>
    <xf numFmtId="3" fontId="29" fillId="0" borderId="36" xfId="1" applyNumberFormat="1" applyFont="1" applyBorder="1" applyAlignment="1" applyProtection="1">
      <alignment vertical="center"/>
      <protection locked="0"/>
    </xf>
    <xf numFmtId="3" fontId="29" fillId="0" borderId="24" xfId="1" applyNumberFormat="1" applyFont="1" applyBorder="1" applyAlignment="1" applyProtection="1">
      <alignment vertical="center"/>
      <protection hidden="1"/>
    </xf>
    <xf numFmtId="3" fontId="29" fillId="0" borderId="39" xfId="1" applyNumberFormat="1" applyFont="1" applyBorder="1" applyAlignment="1" applyProtection="1">
      <alignment vertical="center"/>
      <protection locked="0"/>
    </xf>
    <xf numFmtId="3" fontId="29" fillId="0" borderId="12" xfId="1" applyNumberFormat="1" applyFont="1" applyBorder="1" applyAlignment="1" applyProtection="1">
      <alignment vertical="center"/>
      <protection locked="0"/>
    </xf>
    <xf numFmtId="3" fontId="29" fillId="7" borderId="27" xfId="1" applyNumberFormat="1" applyFont="1" applyFill="1" applyBorder="1" applyAlignment="1" applyProtection="1">
      <alignment vertical="center"/>
      <protection locked="0"/>
    </xf>
    <xf numFmtId="3" fontId="29" fillId="7" borderId="38" xfId="1" applyNumberFormat="1" applyFont="1" applyFill="1" applyBorder="1" applyAlignment="1" applyProtection="1">
      <alignment vertical="center"/>
      <protection locked="0"/>
    </xf>
    <xf numFmtId="3" fontId="29" fillId="7" borderId="27" xfId="1" applyNumberFormat="1" applyFont="1" applyFill="1" applyBorder="1" applyAlignment="1" applyProtection="1">
      <alignment vertical="center"/>
      <protection hidden="1"/>
    </xf>
    <xf numFmtId="3" fontId="29" fillId="7" borderId="41" xfId="1" applyNumberFormat="1" applyFont="1" applyFill="1" applyBorder="1" applyAlignment="1" applyProtection="1">
      <alignment vertical="center"/>
      <protection hidden="1"/>
    </xf>
    <xf numFmtId="3" fontId="29" fillId="0" borderId="135" xfId="1" applyNumberFormat="1" applyFont="1" applyBorder="1" applyAlignment="1" applyProtection="1">
      <alignment vertical="center"/>
      <protection locked="0"/>
    </xf>
    <xf numFmtId="3" fontId="29" fillId="7" borderId="5" xfId="1" applyNumberFormat="1" applyFont="1" applyFill="1" applyBorder="1" applyAlignment="1" applyProtection="1">
      <alignment vertical="center"/>
      <protection locked="0"/>
    </xf>
    <xf numFmtId="3" fontId="29" fillId="7" borderId="58" xfId="1" applyNumberFormat="1" applyFont="1" applyFill="1" applyBorder="1" applyAlignment="1" applyProtection="1">
      <alignment vertical="center"/>
      <protection locked="0"/>
    </xf>
    <xf numFmtId="3" fontId="29" fillId="7" borderId="40" xfId="1" applyNumberFormat="1" applyFont="1" applyFill="1" applyBorder="1" applyAlignment="1" applyProtection="1">
      <alignment vertical="center"/>
      <protection locked="0"/>
    </xf>
    <xf numFmtId="3" fontId="29" fillId="7" borderId="41" xfId="1" applyNumberFormat="1" applyFont="1" applyFill="1" applyBorder="1" applyAlignment="1" applyProtection="1">
      <alignment vertical="center"/>
      <protection locked="0"/>
    </xf>
    <xf numFmtId="0" fontId="29" fillId="0" borderId="71" xfId="1" applyFont="1" applyBorder="1" applyAlignment="1" applyProtection="1">
      <alignment vertical="center" wrapText="1"/>
      <protection locked="0"/>
    </xf>
    <xf numFmtId="3" fontId="29" fillId="0" borderId="71" xfId="1" applyNumberFormat="1" applyFont="1" applyBorder="1" applyAlignment="1" applyProtection="1">
      <alignment vertical="center"/>
      <protection locked="0"/>
    </xf>
    <xf numFmtId="3" fontId="29" fillId="0" borderId="83" xfId="1" applyNumberFormat="1" applyFont="1" applyBorder="1" applyAlignment="1" applyProtection="1">
      <alignment vertical="center"/>
      <protection locked="0"/>
    </xf>
    <xf numFmtId="3" fontId="29" fillId="0" borderId="71" xfId="1" applyNumberFormat="1" applyFont="1" applyBorder="1" applyAlignment="1" applyProtection="1">
      <alignment vertical="center"/>
      <protection hidden="1"/>
    </xf>
    <xf numFmtId="3" fontId="29" fillId="0" borderId="118" xfId="1" applyNumberFormat="1" applyFont="1" applyBorder="1" applyAlignment="1" applyProtection="1">
      <alignment vertical="center"/>
      <protection hidden="1"/>
    </xf>
    <xf numFmtId="3" fontId="29" fillId="0" borderId="126" xfId="1" applyNumberFormat="1" applyFont="1" applyBorder="1" applyAlignment="1" applyProtection="1">
      <alignment vertical="center"/>
      <protection locked="0"/>
    </xf>
    <xf numFmtId="3" fontId="29" fillId="0" borderId="60" xfId="1" applyNumberFormat="1" applyFont="1" applyBorder="1" applyAlignment="1" applyProtection="1">
      <alignment vertical="center"/>
      <protection locked="0"/>
    </xf>
    <xf numFmtId="3" fontId="29" fillId="0" borderId="86" xfId="1" applyNumberFormat="1" applyFont="1" applyBorder="1" applyAlignment="1" applyProtection="1">
      <alignment vertical="center"/>
      <protection locked="0"/>
    </xf>
    <xf numFmtId="3" fontId="29" fillId="0" borderId="118" xfId="1" applyNumberFormat="1" applyFont="1" applyBorder="1" applyAlignment="1" applyProtection="1">
      <alignment vertical="center"/>
      <protection locked="0"/>
    </xf>
    <xf numFmtId="49" fontId="47" fillId="0" borderId="6" xfId="1" applyNumberFormat="1" applyFont="1" applyBorder="1" applyAlignment="1" applyProtection="1">
      <alignment vertical="center" wrapText="1"/>
      <protection locked="0"/>
    </xf>
    <xf numFmtId="49" fontId="29" fillId="0" borderId="6" xfId="1" applyNumberFormat="1" applyFont="1" applyBorder="1" applyAlignment="1" applyProtection="1">
      <alignment vertical="center" wrapText="1"/>
      <protection locked="0"/>
    </xf>
    <xf numFmtId="49" fontId="29" fillId="0" borderId="47" xfId="1" applyNumberFormat="1" applyFont="1" applyBorder="1" applyAlignment="1" applyProtection="1">
      <alignment vertical="center" wrapText="1"/>
      <protection locked="0"/>
    </xf>
    <xf numFmtId="3" fontId="29" fillId="0" borderId="47" xfId="1" applyNumberFormat="1" applyFont="1" applyBorder="1" applyAlignment="1" applyProtection="1">
      <alignment vertical="center"/>
      <protection locked="0"/>
    </xf>
    <xf numFmtId="3" fontId="29" fillId="0" borderId="92" xfId="1" applyNumberFormat="1" applyFont="1" applyBorder="1" applyAlignment="1" applyProtection="1">
      <alignment vertical="center"/>
      <protection locked="0"/>
    </xf>
    <xf numFmtId="3" fontId="29" fillId="0" borderId="47" xfId="1" applyNumberFormat="1" applyFont="1" applyBorder="1" applyAlignment="1" applyProtection="1">
      <alignment vertical="center"/>
      <protection hidden="1"/>
    </xf>
    <xf numFmtId="3" fontId="29" fillId="0" borderId="48" xfId="1" applyNumberFormat="1" applyFont="1" applyBorder="1" applyAlignment="1" applyProtection="1">
      <alignment vertical="center"/>
      <protection hidden="1"/>
    </xf>
    <xf numFmtId="3" fontId="29" fillId="0" borderId="21" xfId="1" applyNumberFormat="1" applyFont="1" applyBorder="1" applyAlignment="1" applyProtection="1">
      <alignment vertical="center"/>
      <protection locked="0"/>
    </xf>
    <xf numFmtId="3" fontId="29" fillId="0" borderId="105" xfId="1" applyNumberFormat="1" applyFont="1" applyBorder="1" applyAlignment="1" applyProtection="1">
      <alignment vertical="center"/>
      <protection locked="0"/>
    </xf>
    <xf numFmtId="3" fontId="29" fillId="0" borderId="15" xfId="1" applyNumberFormat="1" applyFont="1" applyBorder="1" applyAlignment="1" applyProtection="1">
      <alignment vertical="center"/>
      <protection locked="0"/>
    </xf>
    <xf numFmtId="3" fontId="29" fillId="0" borderId="1" xfId="1" applyNumberFormat="1" applyFont="1" applyBorder="1" applyAlignment="1" applyProtection="1">
      <alignment vertical="center"/>
      <protection locked="0"/>
    </xf>
    <xf numFmtId="0" fontId="57" fillId="0" borderId="0" xfId="1" applyFont="1" applyAlignment="1" applyProtection="1">
      <alignment vertical="center"/>
      <protection locked="0"/>
    </xf>
    <xf numFmtId="3" fontId="6" fillId="0" borderId="39" xfId="1" applyNumberFormat="1" applyFont="1" applyBorder="1" applyAlignment="1" applyProtection="1">
      <alignment vertical="center" wrapText="1"/>
      <protection locked="0"/>
    </xf>
    <xf numFmtId="3" fontId="6" fillId="0" borderId="56" xfId="1" applyNumberFormat="1" applyFont="1" applyBorder="1" applyAlignment="1" applyProtection="1">
      <alignment vertical="center" wrapText="1"/>
      <protection locked="0"/>
    </xf>
    <xf numFmtId="3" fontId="29" fillId="0" borderId="39" xfId="1" applyNumberFormat="1" applyFont="1" applyBorder="1" applyAlignment="1" applyProtection="1">
      <alignment vertical="center" wrapText="1"/>
      <protection locked="0"/>
    </xf>
    <xf numFmtId="3" fontId="29" fillId="0" borderId="6" xfId="1" applyNumberFormat="1" applyFont="1" applyBorder="1" applyAlignment="1" applyProtection="1">
      <alignment vertical="center" wrapText="1"/>
      <protection locked="0"/>
    </xf>
    <xf numFmtId="3" fontId="29" fillId="0" borderId="36" xfId="1" applyNumberFormat="1" applyFont="1" applyBorder="1" applyAlignment="1" applyProtection="1">
      <alignment vertical="center" wrapText="1"/>
      <protection locked="0"/>
    </xf>
    <xf numFmtId="3" fontId="29" fillId="0" borderId="24" xfId="1" applyNumberFormat="1" applyFont="1" applyBorder="1" applyAlignment="1" applyProtection="1">
      <alignment vertical="center" wrapText="1"/>
      <protection locked="0"/>
    </xf>
    <xf numFmtId="3" fontId="8" fillId="0" borderId="9" xfId="1" applyNumberFormat="1" applyFont="1" applyBorder="1" applyAlignment="1" applyProtection="1">
      <alignment vertical="center" wrapText="1"/>
      <protection hidden="1"/>
    </xf>
    <xf numFmtId="3" fontId="8" fillId="0" borderId="32" xfId="1" applyNumberFormat="1" applyFont="1" applyBorder="1" applyAlignment="1" applyProtection="1">
      <alignment vertical="center" wrapText="1"/>
      <protection hidden="1"/>
    </xf>
    <xf numFmtId="3" fontId="30" fillId="0" borderId="9" xfId="1" applyNumberFormat="1" applyFont="1" applyBorder="1" applyAlignment="1" applyProtection="1">
      <alignment vertical="center" wrapText="1"/>
      <protection hidden="1"/>
    </xf>
    <xf numFmtId="3" fontId="30" fillId="0" borderId="10" xfId="1" applyNumberFormat="1" applyFont="1" applyBorder="1" applyAlignment="1" applyProtection="1">
      <alignment vertical="center" wrapText="1"/>
      <protection hidden="1"/>
    </xf>
    <xf numFmtId="3" fontId="8" fillId="0" borderId="29" xfId="1" applyNumberFormat="1" applyFont="1" applyBorder="1" applyAlignment="1" applyProtection="1">
      <alignment vertical="center" wrapText="1"/>
      <protection hidden="1"/>
    </xf>
    <xf numFmtId="3" fontId="6" fillId="0" borderId="0" xfId="1" applyNumberFormat="1" applyFont="1" applyAlignment="1">
      <alignment vertical="center"/>
    </xf>
    <xf numFmtId="0" fontId="6" fillId="0" borderId="0" xfId="1" applyFont="1" applyBorder="1" applyAlignment="1">
      <alignment horizontal="center" vertical="center"/>
    </xf>
    <xf numFmtId="49" fontId="30" fillId="0" borderId="0" xfId="1" applyNumberFormat="1" applyFont="1" applyFill="1" applyBorder="1" applyAlignment="1" applyProtection="1">
      <alignment vertical="center"/>
      <protection locked="0"/>
    </xf>
    <xf numFmtId="3" fontId="8" fillId="0" borderId="0" xfId="1" applyNumberFormat="1" applyFont="1" applyBorder="1" applyAlignment="1" applyProtection="1">
      <alignment horizontal="right" vertical="center" wrapText="1" indent="1"/>
      <protection hidden="1"/>
    </xf>
    <xf numFmtId="3" fontId="30" fillId="0" borderId="0" xfId="1" applyNumberFormat="1" applyFont="1" applyBorder="1" applyAlignment="1" applyProtection="1">
      <alignment horizontal="right" vertical="center" wrapText="1" indent="1"/>
      <protection hidden="1"/>
    </xf>
    <xf numFmtId="3" fontId="6" fillId="0" borderId="26" xfId="1" applyNumberFormat="1" applyFont="1" applyBorder="1" applyAlignment="1" applyProtection="1">
      <alignment vertical="center" wrapText="1"/>
      <protection locked="0"/>
    </xf>
    <xf numFmtId="3" fontId="6" fillId="0" borderId="57" xfId="1" applyNumberFormat="1" applyFont="1" applyBorder="1" applyAlignment="1" applyProtection="1">
      <alignment vertical="center" wrapText="1"/>
      <protection locked="0"/>
    </xf>
    <xf numFmtId="3" fontId="29" fillId="0" borderId="26" xfId="1" applyNumberFormat="1" applyFont="1" applyBorder="1" applyAlignment="1" applyProtection="1">
      <alignment vertical="center" wrapText="1"/>
      <protection locked="0"/>
    </xf>
    <xf numFmtId="3" fontId="6" fillId="0" borderId="5" xfId="1" applyNumberFormat="1" applyFont="1" applyBorder="1" applyAlignment="1" applyProtection="1">
      <alignment vertical="center" wrapText="1"/>
      <protection locked="0"/>
    </xf>
    <xf numFmtId="3" fontId="6" fillId="0" borderId="58" xfId="1" applyNumberFormat="1" applyFont="1" applyBorder="1" applyAlignment="1" applyProtection="1">
      <alignment vertical="center" wrapText="1"/>
      <protection locked="0"/>
    </xf>
    <xf numFmtId="3" fontId="29" fillId="0" borderId="5" xfId="1" applyNumberFormat="1" applyFont="1" applyBorder="1" applyAlignment="1" applyProtection="1">
      <alignment vertical="center" wrapText="1"/>
      <protection locked="0"/>
    </xf>
    <xf numFmtId="3" fontId="29" fillId="0" borderId="38" xfId="1" applyNumberFormat="1" applyFont="1" applyBorder="1" applyAlignment="1" applyProtection="1">
      <alignment vertical="center" wrapText="1"/>
      <protection locked="0"/>
    </xf>
    <xf numFmtId="3" fontId="5" fillId="0" borderId="0" xfId="1" applyNumberFormat="1" applyFont="1" applyAlignment="1">
      <alignment vertical="center"/>
    </xf>
    <xf numFmtId="49" fontId="30" fillId="0" borderId="0" xfId="1" applyNumberFormat="1" applyFont="1" applyAlignment="1" applyProtection="1">
      <alignment vertical="center"/>
      <protection locked="0"/>
    </xf>
    <xf numFmtId="0" fontId="58" fillId="0" borderId="0" xfId="1" applyFont="1" applyAlignment="1">
      <alignment vertical="center"/>
    </xf>
    <xf numFmtId="3" fontId="29" fillId="0" borderId="29" xfId="1" applyNumberFormat="1" applyFont="1" applyBorder="1" applyAlignment="1" applyProtection="1">
      <alignment vertical="center"/>
      <protection locked="0"/>
    </xf>
    <xf numFmtId="3" fontId="29" fillId="0" borderId="0" xfId="1" applyNumberFormat="1" applyFont="1"/>
    <xf numFmtId="3" fontId="29" fillId="0" borderId="0" xfId="1" applyNumberFormat="1" applyFont="1" applyProtection="1">
      <protection locked="0"/>
    </xf>
    <xf numFmtId="0" fontId="57" fillId="0" borderId="0" xfId="1" applyFont="1" applyAlignment="1"/>
    <xf numFmtId="0" fontId="29" fillId="0" borderId="0" xfId="1" applyFont="1" applyAlignment="1" applyProtection="1">
      <protection locked="0"/>
    </xf>
    <xf numFmtId="0" fontId="29" fillId="0" borderId="0" xfId="1" applyFont="1" applyAlignment="1"/>
    <xf numFmtId="4" fontId="29" fillId="0" borderId="0" xfId="1" applyNumberFormat="1" applyFont="1" applyAlignment="1"/>
    <xf numFmtId="4" fontId="57" fillId="0" borderId="0" xfId="1" applyNumberFormat="1" applyFont="1" applyAlignment="1">
      <alignment vertical="center"/>
    </xf>
    <xf numFmtId="0" fontId="57" fillId="0" borderId="0" xfId="1" applyFont="1" applyAlignment="1">
      <alignment vertical="center"/>
    </xf>
    <xf numFmtId="4" fontId="59" fillId="0" borderId="0" xfId="1" applyNumberFormat="1" applyFont="1" applyAlignment="1">
      <alignment vertical="center"/>
    </xf>
    <xf numFmtId="3" fontId="30" fillId="4" borderId="57" xfId="1" applyNumberFormat="1" applyFont="1" applyFill="1" applyBorder="1" applyAlignment="1">
      <alignment vertical="center"/>
    </xf>
    <xf numFmtId="0" fontId="29" fillId="0" borderId="19" xfId="1" applyFont="1" applyBorder="1" applyAlignment="1" applyProtection="1">
      <alignment horizontal="center" vertical="center" wrapText="1"/>
      <protection locked="0"/>
    </xf>
    <xf numFmtId="0" fontId="41" fillId="0" borderId="25" xfId="0" applyFont="1" applyBorder="1" applyAlignment="1">
      <alignment vertical="center"/>
    </xf>
    <xf numFmtId="0" fontId="44" fillId="9" borderId="46" xfId="0" applyFont="1" applyFill="1" applyBorder="1" applyAlignment="1">
      <alignment horizontal="left" vertical="center"/>
    </xf>
    <xf numFmtId="3" fontId="29" fillId="9" borderId="35" xfId="1" applyNumberFormat="1" applyFont="1" applyFill="1" applyBorder="1" applyAlignment="1">
      <alignment horizontal="right" vertical="center"/>
    </xf>
    <xf numFmtId="0" fontId="37" fillId="0" borderId="35" xfId="0" applyFont="1" applyBorder="1" applyAlignment="1">
      <alignment horizontal="center" vertical="center"/>
    </xf>
    <xf numFmtId="0" fontId="37" fillId="0" borderId="101" xfId="0" applyFont="1" applyBorder="1" applyAlignment="1">
      <alignment horizontal="center" vertical="center" wrapText="1" shrinkToFit="1"/>
    </xf>
    <xf numFmtId="3" fontId="29" fillId="9" borderId="147" xfId="1" applyNumberFormat="1" applyFont="1" applyFill="1" applyBorder="1" applyAlignment="1">
      <alignment horizontal="right" vertical="center"/>
    </xf>
    <xf numFmtId="3" fontId="29" fillId="4" borderId="35" xfId="1" applyNumberFormat="1" applyFont="1" applyFill="1" applyBorder="1" applyAlignment="1">
      <alignment horizontal="right" vertical="center"/>
    </xf>
    <xf numFmtId="3" fontId="29" fillId="0" borderId="35" xfId="1" applyNumberFormat="1" applyFont="1" applyFill="1" applyBorder="1" applyAlignment="1">
      <alignment horizontal="right" vertical="center"/>
    </xf>
    <xf numFmtId="3" fontId="29" fillId="6" borderId="31" xfId="1" applyNumberFormat="1" applyFont="1" applyFill="1" applyBorder="1" applyAlignment="1">
      <alignment horizontal="right" vertical="center"/>
    </xf>
    <xf numFmtId="0" fontId="37" fillId="0" borderId="155" xfId="0" applyFont="1" applyFill="1" applyBorder="1" applyAlignment="1">
      <alignment horizontal="center" vertical="center" wrapText="1" shrinkToFit="1"/>
    </xf>
    <xf numFmtId="3" fontId="29" fillId="9" borderId="149" xfId="1" applyNumberFormat="1" applyFont="1" applyFill="1" applyBorder="1" applyAlignment="1">
      <alignment horizontal="right" vertical="center"/>
    </xf>
    <xf numFmtId="3" fontId="44" fillId="0" borderId="134" xfId="0" applyNumberFormat="1" applyFont="1" applyBorder="1" applyAlignment="1">
      <alignment horizontal="right" vertical="center"/>
    </xf>
    <xf numFmtId="3" fontId="41" fillId="0" borderId="134" xfId="0" applyNumberFormat="1" applyFont="1" applyBorder="1" applyAlignment="1">
      <alignment horizontal="right" vertical="center"/>
    </xf>
    <xf numFmtId="3" fontId="41" fillId="0" borderId="156" xfId="0" applyNumberFormat="1" applyFont="1" applyBorder="1" applyAlignment="1">
      <alignment horizontal="right" vertical="center"/>
    </xf>
    <xf numFmtId="3" fontId="29" fillId="9" borderId="134" xfId="1" applyNumberFormat="1" applyFont="1" applyFill="1" applyBorder="1" applyAlignment="1">
      <alignment horizontal="right" vertical="center"/>
    </xf>
    <xf numFmtId="3" fontId="29" fillId="6" borderId="157" xfId="1" applyNumberFormat="1" applyFont="1" applyFill="1" applyBorder="1" applyAlignment="1">
      <alignment horizontal="right" vertical="center"/>
    </xf>
    <xf numFmtId="3" fontId="29" fillId="9" borderId="6" xfId="1" applyNumberFormat="1" applyFont="1" applyFill="1" applyBorder="1" applyAlignment="1">
      <alignment horizontal="right" vertical="center"/>
    </xf>
    <xf numFmtId="0" fontId="37" fillId="0" borderId="16" xfId="0" applyFont="1" applyFill="1" applyBorder="1" applyAlignment="1">
      <alignment horizontal="center" vertical="center" wrapText="1" shrinkToFit="1"/>
    </xf>
    <xf numFmtId="0" fontId="0" fillId="0" borderId="104" xfId="0" applyFont="1" applyBorder="1" applyAlignment="1">
      <alignment vertical="center"/>
    </xf>
    <xf numFmtId="3" fontId="41" fillId="0" borderId="16" xfId="0" applyNumberFormat="1" applyFont="1" applyBorder="1" applyAlignment="1">
      <alignment horizontal="right" vertical="center"/>
    </xf>
    <xf numFmtId="0" fontId="12" fillId="0" borderId="78" xfId="4" applyFont="1" applyBorder="1" applyAlignment="1" applyProtection="1">
      <alignment horizontal="left" vertical="center"/>
      <protection locked="0"/>
    </xf>
    <xf numFmtId="0" fontId="12" fillId="0" borderId="7" xfId="4" applyFont="1" applyBorder="1" applyAlignment="1" applyProtection="1">
      <alignment horizontal="left" vertical="center"/>
      <protection locked="0"/>
    </xf>
    <xf numFmtId="0" fontId="12" fillId="0" borderId="12" xfId="4" applyFont="1" applyBorder="1" applyAlignment="1" applyProtection="1">
      <alignment horizontal="left" vertical="center"/>
      <protection locked="0"/>
    </xf>
    <xf numFmtId="0" fontId="6" fillId="0" borderId="0" xfId="4" applyFont="1" applyAlignment="1">
      <alignment horizontal="center" vertical="center"/>
    </xf>
    <xf numFmtId="9" fontId="29" fillId="4" borderId="13" xfId="1" applyNumberFormat="1" applyFont="1" applyFill="1" applyBorder="1" applyAlignment="1">
      <alignment horizontal="right" vertical="center"/>
    </xf>
    <xf numFmtId="9" fontId="29" fillId="0" borderId="13" xfId="1" applyNumberFormat="1" applyFont="1" applyFill="1" applyBorder="1" applyAlignment="1">
      <alignment horizontal="right" vertical="center"/>
    </xf>
    <xf numFmtId="9" fontId="29" fillId="0" borderId="40" xfId="1" applyNumberFormat="1" applyFont="1" applyFill="1" applyBorder="1" applyAlignment="1">
      <alignment horizontal="right" vertical="center"/>
    </xf>
    <xf numFmtId="0" fontId="0" fillId="0" borderId="0" xfId="0" applyFill="1" applyAlignment="1">
      <alignment vertical="center"/>
    </xf>
    <xf numFmtId="0" fontId="44" fillId="0" borderId="26" xfId="0" applyFont="1" applyFill="1" applyBorder="1" applyAlignment="1">
      <alignment horizontal="center" vertical="center"/>
    </xf>
    <xf numFmtId="0" fontId="50" fillId="0" borderId="112" xfId="0" applyFont="1" applyFill="1" applyBorder="1" applyAlignment="1">
      <alignment horizontal="right" vertical="center"/>
    </xf>
    <xf numFmtId="0" fontId="41" fillId="0" borderId="26" xfId="0" applyFont="1" applyFill="1" applyBorder="1" applyAlignment="1">
      <alignment horizontal="center" vertical="center"/>
    </xf>
    <xf numFmtId="0" fontId="41" fillId="0" borderId="52" xfId="0" applyFont="1" applyFill="1" applyBorder="1" applyAlignment="1">
      <alignment horizontal="center" vertical="center"/>
    </xf>
    <xf numFmtId="0" fontId="49" fillId="0" borderId="112" xfId="0" applyFont="1" applyFill="1" applyBorder="1" applyAlignment="1">
      <alignment horizontal="right" vertical="center"/>
    </xf>
    <xf numFmtId="3" fontId="41" fillId="0" borderId="0" xfId="0" applyNumberFormat="1" applyFont="1" applyFill="1" applyAlignment="1">
      <alignment horizontal="right" vertical="center"/>
    </xf>
    <xf numFmtId="9" fontId="29" fillId="9" borderId="32" xfId="1" applyNumberFormat="1" applyFont="1" applyFill="1" applyBorder="1" applyAlignment="1">
      <alignment horizontal="right" vertical="center"/>
    </xf>
    <xf numFmtId="3" fontId="29" fillId="0" borderId="6" xfId="1" applyNumberFormat="1" applyFont="1" applyFill="1" applyBorder="1" applyAlignment="1">
      <alignment horizontal="right" vertical="center"/>
    </xf>
    <xf numFmtId="9" fontId="29" fillId="9" borderId="78" xfId="1" applyNumberFormat="1" applyFont="1" applyFill="1" applyBorder="1" applyAlignment="1">
      <alignment horizontal="right" vertical="center"/>
    </xf>
    <xf numFmtId="0" fontId="29" fillId="0" borderId="0" xfId="1" applyFont="1" applyFill="1" applyBorder="1" applyAlignment="1">
      <alignment horizontal="left" vertical="center"/>
    </xf>
    <xf numFmtId="3" fontId="29" fillId="0" borderId="0" xfId="1" applyNumberFormat="1" applyFont="1" applyFill="1" applyBorder="1" applyAlignment="1">
      <alignment horizontal="right" vertical="center"/>
    </xf>
    <xf numFmtId="0" fontId="30" fillId="0" borderId="0" xfId="1" applyFont="1" applyFill="1" applyBorder="1" applyAlignment="1" applyProtection="1">
      <alignment horizontal="left" vertical="center"/>
      <protection locked="0"/>
    </xf>
    <xf numFmtId="3" fontId="30" fillId="0" borderId="6" xfId="1" applyNumberFormat="1" applyFont="1" applyFill="1" applyBorder="1" applyAlignment="1" applyProtection="1">
      <alignment horizontal="right" vertical="center" wrapText="1"/>
      <protection locked="0"/>
    </xf>
    <xf numFmtId="3" fontId="30" fillId="0" borderId="24" xfId="1" applyNumberFormat="1" applyFont="1" applyFill="1" applyBorder="1" applyAlignment="1">
      <alignment horizontal="right" vertical="center"/>
    </xf>
    <xf numFmtId="3" fontId="29" fillId="0" borderId="56" xfId="1" applyNumberFormat="1" applyFont="1" applyFill="1" applyBorder="1" applyAlignment="1">
      <alignment horizontal="right" vertical="center"/>
    </xf>
    <xf numFmtId="0" fontId="29" fillId="0" borderId="90" xfId="1" applyFont="1" applyFill="1" applyBorder="1" applyAlignment="1">
      <alignment horizontal="center" vertical="center"/>
    </xf>
    <xf numFmtId="0" fontId="30" fillId="0" borderId="79" xfId="1" applyFont="1" applyFill="1" applyBorder="1" applyAlignment="1" applyProtection="1">
      <alignment vertical="center" wrapText="1"/>
      <protection locked="0"/>
    </xf>
    <xf numFmtId="3" fontId="30" fillId="0" borderId="19" xfId="1" applyNumberFormat="1" applyFont="1" applyFill="1" applyBorder="1" applyAlignment="1" applyProtection="1">
      <alignment horizontal="right" vertical="center" wrapText="1"/>
      <protection locked="0"/>
    </xf>
    <xf numFmtId="3" fontId="29" fillId="0" borderId="26" xfId="1" applyNumberFormat="1" applyFont="1" applyFill="1" applyBorder="1" applyAlignment="1" applyProtection="1">
      <alignment horizontal="center" vertical="center"/>
      <protection locked="0"/>
    </xf>
    <xf numFmtId="3" fontId="33" fillId="0" borderId="52" xfId="1" applyNumberFormat="1" applyFont="1" applyFill="1" applyBorder="1" applyAlignment="1" applyProtection="1">
      <alignment vertical="center" wrapText="1"/>
      <protection locked="0"/>
    </xf>
    <xf numFmtId="3" fontId="29" fillId="0" borderId="56" xfId="1" applyNumberFormat="1" applyFont="1" applyFill="1" applyBorder="1" applyAlignment="1" applyProtection="1">
      <alignment horizontal="right" vertical="center"/>
      <protection locked="0"/>
    </xf>
    <xf numFmtId="3" fontId="29" fillId="0" borderId="52" xfId="1" applyNumberFormat="1" applyFont="1" applyFill="1" applyBorder="1" applyAlignment="1" applyProtection="1">
      <alignment vertical="center"/>
      <protection locked="0"/>
    </xf>
    <xf numFmtId="3" fontId="29" fillId="0" borderId="57" xfId="1" applyNumberFormat="1" applyFont="1" applyFill="1" applyBorder="1" applyAlignment="1" applyProtection="1">
      <alignment horizontal="right" vertical="center"/>
      <protection locked="0"/>
    </xf>
    <xf numFmtId="3" fontId="30" fillId="0" borderId="52" xfId="1" applyNumberFormat="1" applyFont="1" applyFill="1" applyBorder="1" applyAlignment="1" applyProtection="1">
      <alignment vertical="center" wrapText="1"/>
      <protection locked="0"/>
    </xf>
    <xf numFmtId="3" fontId="29" fillId="0" borderId="0" xfId="1" applyNumberFormat="1" applyFont="1" applyAlignment="1">
      <alignment vertical="center"/>
    </xf>
    <xf numFmtId="9" fontId="29" fillId="9" borderId="13" xfId="1" applyNumberFormat="1" applyFont="1" applyFill="1" applyBorder="1" applyAlignment="1">
      <alignment horizontal="right" vertical="center"/>
    </xf>
    <xf numFmtId="3" fontId="53" fillId="0" borderId="12" xfId="1" applyNumberFormat="1" applyFont="1" applyFill="1" applyBorder="1" applyAlignment="1" applyProtection="1">
      <alignment horizontal="right" vertical="center" wrapText="1"/>
      <protection locked="0"/>
    </xf>
    <xf numFmtId="3" fontId="12" fillId="0" borderId="12" xfId="4" applyNumberFormat="1" applyFont="1" applyBorder="1" applyAlignment="1">
      <alignment vertical="center"/>
    </xf>
    <xf numFmtId="3" fontId="12" fillId="0" borderId="6" xfId="4" applyNumberFormat="1" applyFont="1" applyBorder="1" applyAlignment="1">
      <alignment vertical="center"/>
    </xf>
    <xf numFmtId="3" fontId="12" fillId="0" borderId="24" xfId="4" applyNumberFormat="1" applyFont="1" applyBorder="1" applyAlignment="1">
      <alignment vertical="center"/>
    </xf>
    <xf numFmtId="3" fontId="12" fillId="0" borderId="0" xfId="4" applyNumberFormat="1" applyFont="1" applyAlignment="1">
      <alignment vertical="center"/>
    </xf>
    <xf numFmtId="3" fontId="12" fillId="0" borderId="39" xfId="4" applyNumberFormat="1" applyFont="1" applyBorder="1" applyAlignment="1">
      <alignment vertical="center"/>
    </xf>
    <xf numFmtId="3" fontId="12" fillId="4" borderId="24" xfId="4" applyNumberFormat="1" applyFont="1" applyFill="1" applyBorder="1" applyAlignment="1">
      <alignment vertical="center"/>
    </xf>
    <xf numFmtId="0" fontId="6" fillId="0" borderId="24" xfId="4" applyFont="1" applyBorder="1" applyAlignment="1" applyProtection="1">
      <alignment horizontal="left" vertical="center" wrapText="1"/>
      <protection locked="0"/>
    </xf>
    <xf numFmtId="3" fontId="6" fillId="0" borderId="13" xfId="4" applyNumberFormat="1" applyFont="1" applyBorder="1" applyAlignment="1">
      <alignment vertical="center"/>
    </xf>
    <xf numFmtId="3" fontId="6" fillId="0" borderId="7" xfId="4" applyNumberFormat="1" applyFont="1" applyBorder="1" applyAlignment="1">
      <alignment vertical="center"/>
    </xf>
    <xf numFmtId="3" fontId="6" fillId="0" borderId="25" xfId="4" applyNumberFormat="1" applyFont="1" applyBorder="1" applyAlignment="1">
      <alignment vertical="center"/>
    </xf>
    <xf numFmtId="3" fontId="6" fillId="0" borderId="0" xfId="4" applyNumberFormat="1" applyFont="1" applyAlignment="1">
      <alignment vertical="center"/>
    </xf>
    <xf numFmtId="3" fontId="6" fillId="0" borderId="26" xfId="4" applyNumberFormat="1" applyFont="1" applyBorder="1" applyAlignment="1">
      <alignment vertical="center"/>
    </xf>
    <xf numFmtId="3" fontId="6" fillId="4" borderId="25" xfId="4" applyNumberFormat="1" applyFont="1" applyFill="1" applyBorder="1" applyAlignment="1">
      <alignment vertical="center"/>
    </xf>
    <xf numFmtId="0" fontId="6" fillId="0" borderId="25" xfId="4" applyFont="1" applyBorder="1" applyAlignment="1" applyProtection="1">
      <alignment vertical="center"/>
      <protection locked="0"/>
    </xf>
    <xf numFmtId="0" fontId="12" fillId="0" borderId="46" xfId="4" applyFont="1" applyBorder="1" applyAlignment="1" applyProtection="1">
      <alignment horizontal="left" vertical="center"/>
      <protection locked="0"/>
    </xf>
    <xf numFmtId="0" fontId="33" fillId="0" borderId="8" xfId="2" applyFont="1" applyBorder="1" applyAlignment="1">
      <alignment vertical="center" wrapText="1"/>
    </xf>
    <xf numFmtId="0" fontId="33" fillId="0" borderId="28" xfId="2" applyFont="1" applyBorder="1" applyAlignment="1">
      <alignment vertical="center" wrapText="1"/>
    </xf>
    <xf numFmtId="0" fontId="33" fillId="0" borderId="29" xfId="2" applyFont="1" applyBorder="1" applyAlignment="1">
      <alignment vertical="center" wrapText="1"/>
    </xf>
    <xf numFmtId="0" fontId="28" fillId="0" borderId="8" xfId="2" applyFont="1" applyFill="1" applyBorder="1" applyAlignment="1">
      <alignment horizontal="center" vertical="center" wrapText="1"/>
    </xf>
    <xf numFmtId="0" fontId="28" fillId="0" borderId="28" xfId="2" applyFont="1" applyFill="1" applyBorder="1" applyAlignment="1">
      <alignment horizontal="center" vertical="center" wrapText="1"/>
    </xf>
    <xf numFmtId="0" fontId="28" fillId="0" borderId="29" xfId="2" applyFont="1" applyFill="1" applyBorder="1" applyAlignment="1">
      <alignment horizontal="center" vertical="center" wrapText="1"/>
    </xf>
    <xf numFmtId="49" fontId="29" fillId="0" borderId="8" xfId="2" applyNumberFormat="1" applyFont="1" applyBorder="1" applyAlignment="1">
      <alignment horizontal="center" vertical="center" wrapText="1"/>
    </xf>
    <xf numFmtId="49" fontId="29" fillId="0" borderId="32" xfId="2" applyNumberFormat="1" applyFont="1" applyBorder="1" applyAlignment="1">
      <alignment horizontal="center" vertical="center" wrapText="1"/>
    </xf>
    <xf numFmtId="49" fontId="29" fillId="0" borderId="89" xfId="2" applyNumberFormat="1" applyFont="1" applyBorder="1" applyAlignment="1">
      <alignment horizontal="center" vertical="center" wrapText="1"/>
    </xf>
    <xf numFmtId="49" fontId="29" fillId="0" borderId="120" xfId="2" applyNumberFormat="1" applyFont="1" applyBorder="1" applyAlignment="1">
      <alignment horizontal="center" vertical="center" wrapText="1"/>
    </xf>
    <xf numFmtId="0" fontId="28" fillId="0" borderId="0" xfId="1" applyFont="1" applyAlignment="1" applyProtection="1">
      <alignment horizontal="left" vertical="center"/>
      <protection locked="0"/>
    </xf>
    <xf numFmtId="0" fontId="29" fillId="0" borderId="104" xfId="2" applyFont="1" applyBorder="1" applyAlignment="1">
      <alignment horizontal="center" vertical="center"/>
    </xf>
    <xf numFmtId="0" fontId="28" fillId="0" borderId="0" xfId="2" applyFont="1" applyBorder="1" applyAlignment="1">
      <alignment horizontal="left" vertical="center" wrapText="1"/>
    </xf>
    <xf numFmtId="0" fontId="29" fillId="0" borderId="104" xfId="2" applyFont="1" applyBorder="1" applyAlignment="1">
      <alignment horizontal="center" vertical="center" wrapText="1"/>
    </xf>
    <xf numFmtId="0" fontId="30" fillId="0" borderId="89" xfId="2" applyFont="1" applyBorder="1" applyAlignment="1">
      <alignment horizontal="center" vertical="center" wrapText="1"/>
    </xf>
    <xf numFmtId="0" fontId="30" fillId="0" borderId="79" xfId="2" applyFont="1" applyBorder="1" applyAlignment="1">
      <alignment horizontal="center" vertical="center" wrapText="1"/>
    </xf>
    <xf numFmtId="3" fontId="29" fillId="0" borderId="36" xfId="2" applyNumberFormat="1" applyFont="1" applyBorder="1" applyAlignment="1">
      <alignment horizontal="right" vertical="center"/>
    </xf>
    <xf numFmtId="3" fontId="29" fillId="0" borderId="56" xfId="2" applyNumberFormat="1" applyFont="1" applyBorder="1" applyAlignment="1">
      <alignment horizontal="right" vertical="center"/>
    </xf>
    <xf numFmtId="3" fontId="29" fillId="0" borderId="101" xfId="2" applyNumberFormat="1" applyFont="1" applyBorder="1" applyAlignment="1">
      <alignment horizontal="right" vertical="center"/>
    </xf>
    <xf numFmtId="3" fontId="29" fillId="0" borderId="105" xfId="2" applyNumberFormat="1" applyFont="1" applyBorder="1" applyAlignment="1">
      <alignment horizontal="right" vertical="center"/>
    </xf>
    <xf numFmtId="0" fontId="28" fillId="0" borderId="8" xfId="2" applyFont="1" applyBorder="1" applyAlignment="1">
      <alignment horizontal="center" vertical="center" wrapText="1"/>
    </xf>
    <xf numFmtId="0" fontId="28" fillId="0" borderId="28" xfId="2" applyFont="1" applyBorder="1" applyAlignment="1">
      <alignment horizontal="center" vertical="center" wrapText="1"/>
    </xf>
    <xf numFmtId="0" fontId="28" fillId="0" borderId="29" xfId="2" applyFont="1" applyBorder="1" applyAlignment="1">
      <alignment horizontal="center" vertical="center" wrapText="1"/>
    </xf>
    <xf numFmtId="0" fontId="30" fillId="0" borderId="8" xfId="2" applyFont="1" applyBorder="1" applyAlignment="1">
      <alignment horizontal="left" vertical="center" wrapText="1"/>
    </xf>
    <xf numFmtId="0" fontId="30" fillId="0" borderId="28" xfId="2" applyFont="1" applyBorder="1" applyAlignment="1">
      <alignment horizontal="left" vertical="center" wrapText="1"/>
    </xf>
    <xf numFmtId="0" fontId="30" fillId="0" borderId="29" xfId="2" applyFont="1" applyBorder="1" applyAlignment="1">
      <alignment horizontal="left" vertical="center" wrapText="1"/>
    </xf>
    <xf numFmtId="3" fontId="30" fillId="0" borderId="35" xfId="2" applyNumberFormat="1" applyFont="1" applyBorder="1" applyAlignment="1">
      <alignment horizontal="center" vertical="center" wrapText="1"/>
    </xf>
    <xf numFmtId="3" fontId="30" fillId="0" borderId="57" xfId="2" applyNumberFormat="1" applyFont="1" applyBorder="1" applyAlignment="1">
      <alignment horizontal="center" vertical="center" wrapText="1"/>
    </xf>
    <xf numFmtId="0" fontId="29" fillId="0" borderId="4" xfId="2" applyFont="1" applyBorder="1" applyAlignment="1">
      <alignment horizontal="center" vertical="center" wrapText="1"/>
    </xf>
    <xf numFmtId="0" fontId="29" fillId="0" borderId="52" xfId="2" applyFont="1" applyBorder="1" applyAlignment="1">
      <alignment horizontal="center" vertical="center" wrapText="1"/>
    </xf>
    <xf numFmtId="0" fontId="29" fillId="0" borderId="13" xfId="2" applyFont="1" applyBorder="1" applyAlignment="1">
      <alignment horizontal="center" vertical="center" wrapText="1"/>
    </xf>
    <xf numFmtId="0" fontId="30" fillId="0" borderId="37" xfId="2" applyFont="1" applyBorder="1" applyAlignment="1">
      <alignment horizontal="left" vertical="center" wrapText="1"/>
    </xf>
    <xf numFmtId="0" fontId="30" fillId="0" borderId="104" xfId="2" applyFont="1" applyBorder="1" applyAlignment="1">
      <alignment horizontal="left" vertical="center" wrapText="1"/>
    </xf>
    <xf numFmtId="0" fontId="29" fillId="0" borderId="0" xfId="1" applyFont="1" applyAlignment="1" applyProtection="1">
      <alignment vertical="center" wrapText="1"/>
      <protection locked="0"/>
    </xf>
    <xf numFmtId="0" fontId="29" fillId="6" borderId="94" xfId="3" applyFont="1" applyFill="1" applyBorder="1" applyAlignment="1">
      <alignment horizontal="left" vertical="center"/>
    </xf>
    <xf numFmtId="0" fontId="29" fillId="6" borderId="95" xfId="3" applyFont="1" applyFill="1" applyBorder="1" applyAlignment="1">
      <alignment horizontal="left" vertical="center"/>
    </xf>
    <xf numFmtId="0" fontId="6" fillId="5" borderId="0" xfId="1" applyFont="1" applyFill="1" applyAlignment="1">
      <alignment horizontal="left" vertical="center" wrapText="1"/>
    </xf>
    <xf numFmtId="0" fontId="30" fillId="10" borderId="144" xfId="3" applyFont="1" applyFill="1" applyBorder="1" applyAlignment="1">
      <alignment horizontal="left" vertical="center"/>
    </xf>
    <xf numFmtId="0" fontId="30" fillId="10" borderId="145" xfId="3" applyFont="1" applyFill="1" applyBorder="1" applyAlignment="1">
      <alignment horizontal="left" vertical="center"/>
    </xf>
    <xf numFmtId="0" fontId="30" fillId="10" borderId="146" xfId="3" applyFont="1" applyFill="1" applyBorder="1" applyAlignment="1">
      <alignment horizontal="left" vertical="center"/>
    </xf>
    <xf numFmtId="0" fontId="30" fillId="10" borderId="139" xfId="3" applyFont="1" applyFill="1" applyBorder="1" applyAlignment="1">
      <alignment horizontal="left" vertical="center"/>
    </xf>
    <xf numFmtId="0" fontId="30" fillId="10" borderId="140" xfId="3" applyFont="1" applyFill="1" applyBorder="1" applyAlignment="1">
      <alignment horizontal="left" vertical="center"/>
    </xf>
    <xf numFmtId="0" fontId="30" fillId="10" borderId="141" xfId="3" applyFont="1" applyFill="1" applyBorder="1" applyAlignment="1">
      <alignment horizontal="left" vertical="center"/>
    </xf>
    <xf numFmtId="0" fontId="30" fillId="10" borderId="18" xfId="1" applyFont="1" applyFill="1" applyBorder="1" applyAlignment="1">
      <alignment horizontal="center" vertical="center"/>
    </xf>
    <xf numFmtId="0" fontId="30" fillId="10" borderId="46" xfId="1" applyFont="1" applyFill="1" applyBorder="1" applyAlignment="1">
      <alignment horizontal="center" vertical="center"/>
    </xf>
    <xf numFmtId="0" fontId="30" fillId="0" borderId="68" xfId="1" applyFont="1" applyFill="1" applyBorder="1" applyAlignment="1">
      <alignment horizontal="center" vertical="center"/>
    </xf>
    <xf numFmtId="0" fontId="30" fillId="0" borderId="30" xfId="1" applyFont="1" applyFill="1" applyBorder="1" applyAlignment="1">
      <alignment horizontal="center" vertical="center"/>
    </xf>
    <xf numFmtId="0" fontId="30" fillId="0" borderId="142" xfId="1" applyFont="1" applyFill="1" applyBorder="1" applyAlignment="1">
      <alignment horizontal="center" vertical="center"/>
    </xf>
    <xf numFmtId="0" fontId="30" fillId="0" borderId="64"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102" xfId="1" applyFont="1" applyFill="1" applyBorder="1" applyAlignment="1">
      <alignment horizontal="center" vertical="center"/>
    </xf>
    <xf numFmtId="0" fontId="30" fillId="0" borderId="37" xfId="1" applyFont="1" applyFill="1" applyBorder="1" applyAlignment="1">
      <alignment horizontal="center" vertical="center"/>
    </xf>
    <xf numFmtId="0" fontId="30" fillId="0" borderId="104" xfId="1" applyFont="1" applyFill="1" applyBorder="1" applyAlignment="1">
      <alignment horizontal="center" vertical="center"/>
    </xf>
    <xf numFmtId="0" fontId="30" fillId="0" borderId="91" xfId="1" applyFont="1" applyFill="1" applyBorder="1" applyAlignment="1">
      <alignment horizontal="center" vertical="center"/>
    </xf>
    <xf numFmtId="0" fontId="29" fillId="0" borderId="89"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143" xfId="1" applyFont="1" applyFill="1" applyBorder="1" applyAlignment="1">
      <alignment horizontal="center" vertical="center" wrapText="1"/>
    </xf>
    <xf numFmtId="0" fontId="30" fillId="10" borderId="19" xfId="1" applyFont="1" applyFill="1" applyBorder="1" applyAlignment="1">
      <alignment horizontal="center" vertical="center"/>
    </xf>
    <xf numFmtId="0" fontId="13" fillId="9" borderId="52" xfId="0" applyFont="1" applyFill="1" applyBorder="1" applyAlignment="1">
      <alignment horizontal="left" vertical="center"/>
    </xf>
    <xf numFmtId="0" fontId="13" fillId="9" borderId="57" xfId="0" applyFont="1" applyFill="1" applyBorder="1" applyAlignment="1">
      <alignment horizontal="left" vertical="center"/>
    </xf>
    <xf numFmtId="0" fontId="12" fillId="0" borderId="0" xfId="0" applyFont="1" applyAlignment="1">
      <alignment horizontal="left" vertical="center" wrapText="1"/>
    </xf>
    <xf numFmtId="0" fontId="12" fillId="0" borderId="19" xfId="0" applyFont="1" applyBorder="1" applyAlignment="1">
      <alignment horizontal="center" vertical="center" wrapText="1" shrinkToFit="1"/>
    </xf>
    <xf numFmtId="0" fontId="41" fillId="0" borderId="30" xfId="0" applyFont="1" applyBorder="1" applyAlignment="1">
      <alignment horizontal="center" vertical="center"/>
    </xf>
    <xf numFmtId="0" fontId="41" fillId="0" borderId="142" xfId="0" applyFont="1" applyBorder="1" applyAlignment="1">
      <alignment horizontal="center" vertical="center"/>
    </xf>
    <xf numFmtId="0" fontId="41" fillId="0" borderId="0" xfId="0" applyFont="1" applyBorder="1" applyAlignment="1">
      <alignment horizontal="center" vertical="center"/>
    </xf>
    <xf numFmtId="0" fontId="41" fillId="0" borderId="102" xfId="0" applyFont="1" applyBorder="1" applyAlignment="1">
      <alignment horizontal="center" vertical="center"/>
    </xf>
    <xf numFmtId="0" fontId="41" fillId="0" borderId="104" xfId="0" applyFont="1" applyBorder="1" applyAlignment="1">
      <alignment horizontal="center" vertical="center"/>
    </xf>
    <xf numFmtId="0" fontId="41" fillId="0" borderId="91" xfId="0" applyFont="1" applyBorder="1" applyAlignment="1">
      <alignment horizontal="center" vertical="center"/>
    </xf>
    <xf numFmtId="0" fontId="12" fillId="0" borderId="76"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13" fillId="4" borderId="35" xfId="0" applyFont="1" applyFill="1" applyBorder="1" applyAlignment="1">
      <alignment horizontal="left" vertical="center"/>
    </xf>
    <xf numFmtId="0" fontId="13" fillId="4" borderId="57" xfId="0" applyFont="1" applyFill="1" applyBorder="1" applyAlignment="1">
      <alignment horizontal="left" vertical="center"/>
    </xf>
    <xf numFmtId="0" fontId="41" fillId="0" borderId="90"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0" xfId="0" applyFont="1" applyBorder="1" applyAlignment="1">
      <alignment horizontal="center" vertical="center" wrapText="1"/>
    </xf>
    <xf numFmtId="0" fontId="13" fillId="4" borderId="7" xfId="0" applyFont="1" applyFill="1" applyBorder="1" applyAlignment="1">
      <alignment horizontal="left" vertical="center"/>
    </xf>
    <xf numFmtId="0" fontId="13" fillId="4" borderId="25" xfId="0" applyFont="1" applyFill="1" applyBorder="1" applyAlignment="1">
      <alignment horizontal="left" vertical="center"/>
    </xf>
    <xf numFmtId="0" fontId="13" fillId="4" borderId="52" xfId="0" applyFont="1" applyFill="1" applyBorder="1" applyAlignment="1">
      <alignment horizontal="left" vertical="center"/>
    </xf>
    <xf numFmtId="0" fontId="12" fillId="0" borderId="147"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2" fillId="0" borderId="78"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3" fillId="0" borderId="76" xfId="0" applyFont="1" applyBorder="1" applyAlignment="1">
      <alignment horizontal="center" vertical="center" wrapText="1" shrinkToFit="1"/>
    </xf>
    <xf numFmtId="0" fontId="13" fillId="0" borderId="24" xfId="0" applyFont="1" applyBorder="1" applyAlignment="1">
      <alignment horizontal="center" vertical="center" wrapText="1" shrinkToFit="1"/>
    </xf>
    <xf numFmtId="0" fontId="12" fillId="0" borderId="90" xfId="0" applyFont="1" applyFill="1" applyBorder="1" applyAlignment="1">
      <alignment horizontal="center" vertical="center" wrapText="1" shrinkToFit="1"/>
    </xf>
    <xf numFmtId="0" fontId="12" fillId="0" borderId="39" xfId="0" applyFont="1" applyFill="1" applyBorder="1" applyAlignment="1">
      <alignment horizontal="center" vertical="center" wrapText="1" shrinkToFit="1"/>
    </xf>
    <xf numFmtId="0" fontId="41" fillId="0" borderId="0" xfId="0" applyFont="1" applyAlignment="1">
      <alignment horizontal="left" vertical="center" wrapText="1"/>
    </xf>
    <xf numFmtId="0" fontId="51" fillId="0" borderId="76" xfId="0" applyFont="1" applyBorder="1" applyAlignment="1">
      <alignment horizontal="center" vertical="center" wrapText="1" shrinkToFit="1"/>
    </xf>
    <xf numFmtId="0" fontId="51" fillId="0" borderId="24" xfId="0" applyFont="1" applyBorder="1" applyAlignment="1">
      <alignment horizontal="center" vertical="center" wrapText="1" shrinkToFit="1"/>
    </xf>
    <xf numFmtId="0" fontId="41" fillId="0" borderId="1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6" xfId="0" applyFont="1" applyBorder="1" applyAlignment="1">
      <alignment horizontal="center" vertical="center"/>
    </xf>
    <xf numFmtId="0" fontId="41" fillId="0" borderId="25" xfId="0" applyFont="1" applyBorder="1" applyAlignment="1">
      <alignment horizontal="center" vertical="center"/>
    </xf>
    <xf numFmtId="0" fontId="41" fillId="0" borderId="1" xfId="0" applyFont="1" applyBorder="1" applyAlignment="1">
      <alignment horizontal="center" vertical="center"/>
    </xf>
    <xf numFmtId="0" fontId="37" fillId="0" borderId="120" xfId="0" applyFont="1" applyBorder="1" applyAlignment="1">
      <alignment horizontal="center" vertical="center" wrapText="1" shrinkToFit="1"/>
    </xf>
    <xf numFmtId="0" fontId="37" fillId="0" borderId="19" xfId="0" applyFont="1" applyBorder="1" applyAlignment="1">
      <alignment horizontal="center" vertical="center" wrapText="1" shrinkToFit="1"/>
    </xf>
    <xf numFmtId="0" fontId="37" fillId="0" borderId="76" xfId="0" applyFont="1" applyBorder="1" applyAlignment="1">
      <alignment horizontal="center" vertical="center" wrapText="1" shrinkToFit="1"/>
    </xf>
    <xf numFmtId="0" fontId="37" fillId="0" borderId="24" xfId="0" applyFont="1" applyBorder="1" applyAlignment="1">
      <alignment horizontal="center" vertical="center" wrapText="1" shrinkToFit="1"/>
    </xf>
    <xf numFmtId="0" fontId="37" fillId="0" borderId="90" xfId="0" applyFont="1" applyBorder="1" applyAlignment="1">
      <alignment horizontal="center" vertical="center" wrapText="1" shrinkToFit="1"/>
    </xf>
    <xf numFmtId="0" fontId="37" fillId="0" borderId="39" xfId="0" applyFont="1" applyBorder="1" applyAlignment="1">
      <alignment horizontal="center" vertical="center" wrapText="1" shrinkToFit="1"/>
    </xf>
    <xf numFmtId="0" fontId="37" fillId="0" borderId="6" xfId="0" applyFont="1" applyFill="1" applyBorder="1" applyAlignment="1">
      <alignment horizontal="left" wrapText="1"/>
    </xf>
    <xf numFmtId="0" fontId="37" fillId="0" borderId="7" xfId="0" applyFont="1" applyFill="1" applyBorder="1" applyAlignment="1">
      <alignment horizontal="left" wrapText="1"/>
    </xf>
    <xf numFmtId="0" fontId="37" fillId="0" borderId="78" xfId="0" applyFont="1" applyBorder="1" applyAlignment="1">
      <alignment horizontal="left" wrapText="1" shrinkToFit="1"/>
    </xf>
    <xf numFmtId="0" fontId="37" fillId="0" borderId="12" xfId="0" applyFont="1" applyBorder="1" applyAlignment="1">
      <alignment horizontal="left" wrapText="1" shrinkToFit="1"/>
    </xf>
    <xf numFmtId="0" fontId="37" fillId="0" borderId="34" xfId="0" applyFont="1" applyBorder="1" applyAlignment="1">
      <alignment horizontal="center" vertical="center" wrapText="1" shrinkToFit="1"/>
    </xf>
    <xf numFmtId="0" fontId="37" fillId="0" borderId="79" xfId="0" applyFont="1" applyBorder="1" applyAlignment="1">
      <alignment horizontal="center" vertical="center" wrapText="1" shrinkToFit="1"/>
    </xf>
    <xf numFmtId="0" fontId="37" fillId="0" borderId="149" xfId="0" applyFont="1" applyFill="1" applyBorder="1" applyAlignment="1">
      <alignment horizontal="left" wrapText="1"/>
    </xf>
    <xf numFmtId="0" fontId="37" fillId="0" borderId="150" xfId="0" applyFont="1" applyFill="1" applyBorder="1" applyAlignment="1">
      <alignment horizontal="left" wrapText="1"/>
    </xf>
    <xf numFmtId="0" fontId="12" fillId="0" borderId="75"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51" fillId="0" borderId="76" xfId="0" applyFont="1" applyFill="1" applyBorder="1" applyAlignment="1">
      <alignment horizontal="center" vertical="center" wrapText="1" shrinkToFit="1"/>
    </xf>
    <xf numFmtId="0" fontId="51" fillId="0" borderId="24" xfId="0" applyFont="1" applyFill="1" applyBorder="1" applyAlignment="1">
      <alignment horizontal="center" vertical="center" wrapText="1" shrinkToFit="1"/>
    </xf>
    <xf numFmtId="0" fontId="6" fillId="0" borderId="0" xfId="4" applyFont="1" applyFill="1" applyAlignment="1" applyProtection="1">
      <alignment horizontal="left" vertical="center" wrapText="1"/>
      <protection locked="0"/>
    </xf>
    <xf numFmtId="0" fontId="6" fillId="0" borderId="18" xfId="4" applyFont="1" applyBorder="1" applyAlignment="1">
      <alignment horizontal="center" vertical="center" wrapText="1"/>
    </xf>
    <xf numFmtId="0" fontId="6" fillId="0" borderId="26" xfId="4" applyFont="1" applyBorder="1" applyAlignment="1">
      <alignment horizontal="center" vertical="center" wrapText="1"/>
    </xf>
    <xf numFmtId="0" fontId="6" fillId="0" borderId="21" xfId="4" applyFont="1" applyBorder="1" applyAlignment="1">
      <alignment horizontal="center" vertical="center" wrapText="1"/>
    </xf>
    <xf numFmtId="0" fontId="6" fillId="0" borderId="78" xfId="4" applyFont="1" applyFill="1" applyBorder="1" applyAlignment="1" applyProtection="1">
      <alignment horizontal="center" vertical="center" wrapText="1" shrinkToFit="1"/>
      <protection locked="0"/>
    </xf>
    <xf numFmtId="0" fontId="6" fillId="0" borderId="45" xfId="4" applyFont="1" applyFill="1" applyBorder="1" applyAlignment="1" applyProtection="1">
      <alignment horizontal="center" vertical="center" wrapText="1" shrinkToFit="1"/>
      <protection locked="0"/>
    </xf>
    <xf numFmtId="0" fontId="6" fillId="0" borderId="119" xfId="4" applyFont="1" applyFill="1" applyBorder="1" applyAlignment="1" applyProtection="1">
      <alignment horizontal="center" vertical="center" wrapText="1" shrinkToFit="1"/>
      <protection locked="0"/>
    </xf>
    <xf numFmtId="0" fontId="6" fillId="0" borderId="76" xfId="1" applyFont="1" applyFill="1" applyBorder="1" applyAlignment="1" applyProtection="1">
      <alignment horizontal="center" vertical="center"/>
      <protection locked="0"/>
    </xf>
    <xf numFmtId="0" fontId="6" fillId="0" borderId="63" xfId="1" applyFont="1" applyFill="1" applyBorder="1" applyAlignment="1" applyProtection="1">
      <alignment horizontal="center" vertical="center"/>
      <protection locked="0"/>
    </xf>
    <xf numFmtId="0" fontId="6" fillId="0" borderId="48" xfId="1" applyFont="1" applyFill="1" applyBorder="1" applyAlignment="1" applyProtection="1">
      <alignment horizontal="center" vertical="center"/>
      <protection locked="0"/>
    </xf>
    <xf numFmtId="0" fontId="12" fillId="0" borderId="120"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41" fillId="0" borderId="52" xfId="0" applyFont="1" applyBorder="1" applyAlignment="1">
      <alignment horizontal="left" vertical="center"/>
    </xf>
    <xf numFmtId="0" fontId="49" fillId="0" borderId="52" xfId="0" applyFont="1" applyBorder="1" applyAlignment="1">
      <alignment horizontal="right" vertical="center"/>
    </xf>
    <xf numFmtId="0" fontId="44" fillId="0" borderId="64" xfId="0" applyFont="1" applyFill="1" applyBorder="1" applyAlignment="1">
      <alignment horizontal="center" vertical="center"/>
    </xf>
    <xf numFmtId="0" fontId="13" fillId="4" borderId="76" xfId="0" applyFont="1" applyFill="1" applyBorder="1" applyAlignment="1">
      <alignment horizontal="center" vertical="center" wrapText="1" shrinkToFit="1"/>
    </xf>
    <xf numFmtId="0" fontId="13" fillId="4" borderId="24" xfId="0" applyFont="1" applyFill="1" applyBorder="1" applyAlignment="1">
      <alignment horizontal="center" vertical="center" wrapText="1" shrinkToFit="1"/>
    </xf>
    <xf numFmtId="0" fontId="44" fillId="4" borderId="0" xfId="0" applyFont="1" applyFill="1" applyBorder="1" applyAlignment="1">
      <alignment horizontal="left" vertical="center"/>
    </xf>
    <xf numFmtId="0" fontId="41" fillId="0" borderId="151" xfId="0" applyFont="1" applyFill="1" applyBorder="1" applyAlignment="1">
      <alignment horizontal="center" vertical="center" wrapText="1"/>
    </xf>
    <xf numFmtId="0" fontId="41" fillId="0" borderId="111" xfId="0" applyFont="1" applyFill="1" applyBorder="1" applyAlignment="1">
      <alignment horizontal="center" vertical="center" wrapText="1"/>
    </xf>
    <xf numFmtId="0" fontId="41" fillId="0" borderId="152" xfId="0" applyFont="1" applyFill="1" applyBorder="1" applyAlignment="1">
      <alignment horizontal="center" vertical="center" wrapText="1"/>
    </xf>
    <xf numFmtId="0" fontId="37" fillId="0" borderId="133" xfId="0" applyFont="1" applyFill="1" applyBorder="1" applyAlignment="1">
      <alignment horizontal="left" wrapText="1"/>
    </xf>
    <xf numFmtId="0" fontId="37" fillId="0" borderId="148" xfId="0" applyFont="1" applyFill="1" applyBorder="1" applyAlignment="1">
      <alignment horizontal="left" wrapText="1"/>
    </xf>
    <xf numFmtId="0" fontId="6" fillId="0" borderId="0" xfId="0" applyFont="1" applyAlignment="1">
      <alignment horizontal="left" vertical="center" wrapText="1"/>
    </xf>
    <xf numFmtId="0" fontId="29" fillId="0" borderId="0" xfId="0" applyFont="1" applyAlignment="1">
      <alignment horizontal="left" vertical="center" wrapText="1"/>
    </xf>
    <xf numFmtId="0" fontId="13" fillId="0" borderId="35"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134" xfId="0" applyFont="1" applyFill="1" applyBorder="1" applyAlignment="1">
      <alignment horizontal="left" vertical="center"/>
    </xf>
    <xf numFmtId="0" fontId="44" fillId="9" borderId="79" xfId="0" applyFont="1" applyFill="1" applyBorder="1" applyAlignment="1">
      <alignment horizontal="left" vertical="center"/>
    </xf>
    <xf numFmtId="0" fontId="13" fillId="9" borderId="35" xfId="0" applyFont="1" applyFill="1" applyBorder="1" applyAlignment="1">
      <alignment horizontal="left" vertical="center"/>
    </xf>
    <xf numFmtId="0" fontId="13" fillId="9" borderId="134" xfId="0" applyFont="1" applyFill="1" applyBorder="1" applyAlignment="1">
      <alignment horizontal="left" vertical="center"/>
    </xf>
    <xf numFmtId="0" fontId="13" fillId="4" borderId="134" xfId="0" applyFont="1" applyFill="1" applyBorder="1" applyAlignment="1">
      <alignment horizontal="left" vertical="center"/>
    </xf>
    <xf numFmtId="49" fontId="41" fillId="0" borderId="13" xfId="0" applyNumberFormat="1" applyFont="1" applyBorder="1" applyAlignment="1">
      <alignment horizontal="left" vertical="center" wrapText="1"/>
    </xf>
    <xf numFmtId="49" fontId="41" fillId="0" borderId="7" xfId="0" applyNumberFormat="1" applyFont="1" applyBorder="1" applyAlignment="1">
      <alignment horizontal="left" vertical="center"/>
    </xf>
    <xf numFmtId="49" fontId="41" fillId="0" borderId="35" xfId="0" applyNumberFormat="1" applyFont="1" applyBorder="1" applyAlignment="1">
      <alignment horizontal="left" vertical="center"/>
    </xf>
    <xf numFmtId="0" fontId="41" fillId="0" borderId="52" xfId="0" applyFont="1" applyFill="1" applyBorder="1" applyAlignment="1">
      <alignment horizontal="left" vertical="center"/>
    </xf>
    <xf numFmtId="0" fontId="49" fillId="0" borderId="134" xfId="0" applyFont="1" applyFill="1" applyBorder="1" applyAlignment="1">
      <alignment horizontal="left" vertical="center"/>
    </xf>
    <xf numFmtId="0" fontId="41" fillId="0" borderId="107" xfId="0" applyFont="1" applyBorder="1" applyAlignment="1">
      <alignment horizontal="left" vertical="center"/>
    </xf>
    <xf numFmtId="0" fontId="44" fillId="4" borderId="52" xfId="0" applyFont="1" applyFill="1" applyBorder="1" applyAlignment="1">
      <alignment horizontal="left" vertical="center"/>
    </xf>
    <xf numFmtId="0" fontId="29" fillId="9" borderId="6" xfId="1" applyFont="1" applyFill="1" applyBorder="1" applyAlignment="1" applyProtection="1">
      <alignment horizontal="left" vertical="center" wrapText="1"/>
      <protection locked="0"/>
    </xf>
    <xf numFmtId="0" fontId="29" fillId="0" borderId="27" xfId="1" applyFont="1" applyBorder="1" applyAlignment="1" applyProtection="1">
      <alignment horizontal="center" vertical="center"/>
      <protection locked="0"/>
    </xf>
    <xf numFmtId="0" fontId="29" fillId="0" borderId="33" xfId="1" applyFont="1" applyBorder="1" applyAlignment="1" applyProtection="1">
      <alignment horizontal="center" vertical="center"/>
      <protection locked="0"/>
    </xf>
    <xf numFmtId="0" fontId="29" fillId="0" borderId="6" xfId="1" applyFont="1" applyBorder="1" applyAlignment="1" applyProtection="1">
      <alignment horizontal="center" vertical="center"/>
      <protection locked="0"/>
    </xf>
    <xf numFmtId="0" fontId="12" fillId="0" borderId="0" xfId="0" applyFont="1" applyFill="1" applyAlignment="1">
      <alignment horizontal="left" vertical="center" wrapText="1"/>
    </xf>
    <xf numFmtId="0" fontId="52" fillId="0" borderId="0" xfId="0" applyFont="1" applyFill="1" applyAlignment="1">
      <alignment horizontal="left" vertical="center" wrapText="1"/>
    </xf>
    <xf numFmtId="0" fontId="29" fillId="0" borderId="19" xfId="1" applyFont="1" applyBorder="1" applyAlignment="1" applyProtection="1">
      <alignment horizontal="center" vertical="center" wrapText="1"/>
      <protection locked="0"/>
    </xf>
    <xf numFmtId="0" fontId="29" fillId="0" borderId="16" xfId="1" applyFont="1" applyBorder="1" applyAlignment="1" applyProtection="1">
      <alignment horizontal="center" vertical="center" wrapText="1"/>
      <protection locked="0"/>
    </xf>
    <xf numFmtId="0" fontId="29" fillId="0" borderId="18" xfId="1" applyFont="1" applyBorder="1" applyAlignment="1" applyProtection="1">
      <alignment horizontal="center" vertical="center"/>
      <protection locked="0"/>
    </xf>
    <xf numFmtId="0" fontId="29" fillId="0" borderId="21" xfId="1" applyFont="1" applyBorder="1" applyAlignment="1" applyProtection="1">
      <alignment horizontal="center" vertical="center"/>
      <protection locked="0"/>
    </xf>
    <xf numFmtId="0" fontId="6" fillId="0" borderId="0" xfId="1" applyFont="1" applyBorder="1" applyAlignment="1" applyProtection="1">
      <alignment horizontal="left" wrapText="1"/>
      <protection locked="0"/>
    </xf>
    <xf numFmtId="0" fontId="29" fillId="0" borderId="0" xfId="1" applyFont="1" applyBorder="1" applyAlignment="1" applyProtection="1">
      <alignment horizontal="left" wrapText="1"/>
      <protection locked="0"/>
    </xf>
    <xf numFmtId="0" fontId="29" fillId="0" borderId="19" xfId="1" applyFont="1" applyBorder="1" applyAlignment="1" applyProtection="1">
      <alignment horizontal="center" vertical="center"/>
      <protection locked="0"/>
    </xf>
    <xf numFmtId="0" fontId="29" fillId="0" borderId="46" xfId="1" applyFont="1" applyBorder="1" applyAlignment="1" applyProtection="1">
      <alignment horizontal="center" vertical="center"/>
      <protection locked="0"/>
    </xf>
    <xf numFmtId="0" fontId="52" fillId="0" borderId="0" xfId="0" applyFont="1" applyAlignment="1">
      <alignment horizontal="left" vertical="center" wrapText="1"/>
    </xf>
    <xf numFmtId="0" fontId="29" fillId="9" borderId="35" xfId="1" applyFont="1" applyFill="1" applyBorder="1" applyAlignment="1" applyProtection="1">
      <alignment horizontal="left" vertical="center"/>
      <protection locked="0"/>
    </xf>
    <xf numFmtId="0" fontId="29" fillId="9" borderId="13" xfId="1" applyFont="1" applyFill="1" applyBorder="1" applyAlignment="1" applyProtection="1">
      <alignment horizontal="left" vertical="center"/>
      <protection locked="0"/>
    </xf>
    <xf numFmtId="0" fontId="29" fillId="9" borderId="101" xfId="1" applyFont="1" applyFill="1" applyBorder="1" applyAlignment="1" applyProtection="1">
      <alignment horizontal="left" vertical="center"/>
      <protection locked="0"/>
    </xf>
    <xf numFmtId="0" fontId="29" fillId="9" borderId="15" xfId="1" applyFont="1" applyFill="1" applyBorder="1" applyAlignment="1" applyProtection="1">
      <alignment horizontal="left" vertical="center"/>
      <protection locked="0"/>
    </xf>
    <xf numFmtId="0" fontId="6" fillId="0" borderId="0" xfId="1" applyFont="1" applyAlignment="1" applyProtection="1">
      <alignment horizontal="left" vertical="center" wrapText="1"/>
      <protection locked="0"/>
    </xf>
    <xf numFmtId="0" fontId="29" fillId="0" borderId="90" xfId="1" applyFont="1" applyBorder="1" applyAlignment="1" applyProtection="1">
      <alignment horizontal="center" vertical="center" wrapText="1"/>
      <protection locked="0"/>
    </xf>
    <xf numFmtId="0" fontId="29" fillId="0" borderId="80" xfId="1" applyFont="1" applyBorder="1" applyAlignment="1" applyProtection="1">
      <alignment horizontal="center" vertical="center" wrapText="1"/>
      <protection locked="0"/>
    </xf>
    <xf numFmtId="0" fontId="29" fillId="0" borderId="75" xfId="1" applyFont="1" applyBorder="1" applyAlignment="1" applyProtection="1">
      <alignment horizontal="center" vertical="center" wrapText="1"/>
      <protection locked="0"/>
    </xf>
    <xf numFmtId="0" fontId="29" fillId="0" borderId="47" xfId="1" applyFont="1" applyBorder="1" applyAlignment="1" applyProtection="1">
      <alignment horizontal="center" vertical="center" wrapText="1"/>
      <protection locked="0"/>
    </xf>
    <xf numFmtId="0" fontId="29" fillId="0" borderId="5" xfId="1" applyFont="1" applyFill="1" applyBorder="1" applyAlignment="1">
      <alignment horizontal="center" vertical="center"/>
    </xf>
    <xf numFmtId="0" fontId="29" fillId="0" borderId="67" xfId="1" applyFont="1" applyFill="1" applyBorder="1" applyAlignment="1">
      <alignment horizontal="center" vertical="center"/>
    </xf>
    <xf numFmtId="0" fontId="29" fillId="0" borderId="39" xfId="1" applyFont="1" applyFill="1" applyBorder="1" applyAlignment="1">
      <alignment horizontal="center" vertical="center"/>
    </xf>
    <xf numFmtId="0" fontId="30" fillId="0" borderId="90" xfId="1" applyFont="1" applyFill="1" applyBorder="1" applyAlignment="1" applyProtection="1">
      <alignment horizontal="center" vertical="center" wrapText="1"/>
      <protection locked="0"/>
    </xf>
    <xf numFmtId="0" fontId="30" fillId="0" borderId="75" xfId="1" applyFont="1" applyFill="1" applyBorder="1" applyAlignment="1" applyProtection="1">
      <alignment horizontal="center" vertical="center" wrapText="1"/>
      <protection locked="0"/>
    </xf>
    <xf numFmtId="0" fontId="30" fillId="0" borderId="76" xfId="1" applyFont="1" applyFill="1" applyBorder="1" applyAlignment="1" applyProtection="1">
      <alignment horizontal="center" vertical="center" wrapText="1"/>
      <protection locked="0"/>
    </xf>
    <xf numFmtId="0" fontId="29" fillId="0" borderId="68" xfId="1" applyFont="1" applyBorder="1" applyAlignment="1" applyProtection="1">
      <alignment horizontal="center" vertical="center"/>
      <protection locked="0"/>
    </xf>
    <xf numFmtId="0" fontId="29" fillId="0" borderId="30" xfId="1" applyFont="1" applyBorder="1" applyAlignment="1" applyProtection="1">
      <alignment horizontal="center" vertical="center"/>
      <protection locked="0"/>
    </xf>
    <xf numFmtId="0" fontId="29" fillId="0" borderId="142" xfId="1" applyFont="1" applyBorder="1" applyAlignment="1" applyProtection="1">
      <alignment horizontal="center" vertical="center"/>
      <protection locked="0"/>
    </xf>
    <xf numFmtId="0" fontId="29" fillId="0" borderId="64" xfId="1" applyFont="1" applyBorder="1" applyAlignment="1" applyProtection="1">
      <alignment horizontal="center" vertical="center"/>
      <protection locked="0"/>
    </xf>
    <xf numFmtId="0" fontId="29" fillId="0" borderId="0" xfId="1" applyFont="1" applyBorder="1" applyAlignment="1" applyProtection="1">
      <alignment horizontal="center" vertical="center"/>
      <protection locked="0"/>
    </xf>
    <xf numFmtId="0" fontId="29" fillId="0" borderId="102" xfId="1" applyFont="1" applyBorder="1" applyAlignment="1" applyProtection="1">
      <alignment horizontal="center" vertical="center"/>
      <protection locked="0"/>
    </xf>
    <xf numFmtId="0" fontId="29" fillId="0" borderId="37" xfId="1" applyFont="1" applyBorder="1" applyAlignment="1" applyProtection="1">
      <alignment horizontal="center" vertical="center"/>
      <protection locked="0"/>
    </xf>
    <xf numFmtId="0" fontId="29" fillId="0" borderId="104" xfId="1" applyFont="1" applyBorder="1" applyAlignment="1" applyProtection="1">
      <alignment horizontal="center" vertical="center"/>
      <protection locked="0"/>
    </xf>
    <xf numFmtId="0" fontId="29" fillId="0" borderId="91" xfId="1" applyFont="1" applyBorder="1" applyAlignment="1" applyProtection="1">
      <alignment horizontal="center" vertical="center"/>
      <protection locked="0"/>
    </xf>
    <xf numFmtId="0" fontId="29" fillId="0" borderId="23" xfId="1" applyFont="1" applyBorder="1" applyAlignment="1" applyProtection="1">
      <alignment horizontal="center" vertical="center" wrapText="1"/>
      <protection locked="0"/>
    </xf>
    <xf numFmtId="0" fontId="29" fillId="0" borderId="135" xfId="1" applyFont="1" applyBorder="1" applyAlignment="1" applyProtection="1">
      <alignment horizontal="center" vertical="center" wrapText="1"/>
      <protection locked="0"/>
    </xf>
    <xf numFmtId="0" fontId="29" fillId="0" borderId="42" xfId="1" applyFont="1" applyBorder="1" applyAlignment="1" applyProtection="1">
      <alignment horizontal="center" vertical="center" wrapText="1"/>
      <protection locked="0"/>
    </xf>
    <xf numFmtId="0" fontId="30" fillId="0" borderId="30"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wrapText="1"/>
      <protection locked="0"/>
    </xf>
    <xf numFmtId="0" fontId="30" fillId="0" borderId="104" xfId="1" applyFont="1" applyFill="1" applyBorder="1" applyAlignment="1" applyProtection="1">
      <alignment horizontal="center" vertical="center" wrapText="1"/>
      <protection locked="0"/>
    </xf>
    <xf numFmtId="0" fontId="30" fillId="0" borderId="17" xfId="1" applyFont="1" applyBorder="1" applyAlignment="1" applyProtection="1">
      <alignment horizontal="center" vertical="center" wrapText="1"/>
      <protection locked="0"/>
    </xf>
    <xf numFmtId="0" fontId="30" fillId="0" borderId="2" xfId="1" applyFont="1" applyBorder="1" applyAlignment="1" applyProtection="1">
      <alignment horizontal="center" vertical="center" wrapText="1"/>
      <protection locked="0"/>
    </xf>
    <xf numFmtId="0" fontId="30" fillId="0" borderId="14" xfId="1" applyFont="1" applyBorder="1" applyAlignment="1" applyProtection="1">
      <alignment horizontal="center" vertical="center" wrapText="1"/>
      <protection locked="0"/>
    </xf>
    <xf numFmtId="0" fontId="29" fillId="0" borderId="68" xfId="1" applyFont="1" applyFill="1" applyBorder="1" applyAlignment="1" applyProtection="1">
      <alignment horizontal="center" vertical="center" wrapText="1"/>
      <protection locked="0"/>
    </xf>
    <xf numFmtId="0" fontId="29" fillId="0" borderId="142" xfId="1" applyFont="1" applyFill="1" applyBorder="1" applyAlignment="1" applyProtection="1">
      <alignment horizontal="center" vertical="center" wrapText="1"/>
      <protection locked="0"/>
    </xf>
    <xf numFmtId="0" fontId="29" fillId="0" borderId="43" xfId="1" applyFont="1" applyFill="1" applyBorder="1" applyAlignment="1" applyProtection="1">
      <alignment horizontal="center" vertical="center" wrapText="1"/>
      <protection locked="0"/>
    </xf>
    <xf numFmtId="0" fontId="29" fillId="0" borderId="56" xfId="1" applyFont="1" applyFill="1" applyBorder="1" applyAlignment="1" applyProtection="1">
      <alignment horizontal="center" vertical="center" wrapText="1"/>
      <protection locked="0"/>
    </xf>
    <xf numFmtId="0" fontId="29" fillId="0" borderId="6" xfId="1" applyFont="1" applyFill="1" applyBorder="1" applyAlignment="1" applyProtection="1">
      <alignment horizontal="left" vertical="center"/>
      <protection locked="0"/>
    </xf>
    <xf numFmtId="0" fontId="29" fillId="0" borderId="24" xfId="1" applyFont="1" applyFill="1" applyBorder="1" applyAlignment="1" applyProtection="1">
      <alignment horizontal="left" vertical="center"/>
      <protection locked="0"/>
    </xf>
    <xf numFmtId="0" fontId="29" fillId="0" borderId="35" xfId="1" applyFont="1" applyFill="1" applyBorder="1" applyAlignment="1" applyProtection="1">
      <alignment horizontal="center" vertical="center" wrapText="1"/>
      <protection locked="0"/>
    </xf>
    <xf numFmtId="0" fontId="29" fillId="0" borderId="13" xfId="1" applyFont="1" applyFill="1" applyBorder="1" applyAlignment="1" applyProtection="1">
      <alignment horizontal="center" vertical="center" wrapText="1"/>
      <protection locked="0"/>
    </xf>
    <xf numFmtId="0" fontId="29" fillId="0" borderId="7" xfId="1" applyFont="1" applyFill="1" applyBorder="1" applyAlignment="1" applyProtection="1">
      <alignment horizontal="left" vertical="center"/>
      <protection locked="0"/>
    </xf>
    <xf numFmtId="0" fontId="29" fillId="0" borderId="25" xfId="1" applyFont="1" applyFill="1" applyBorder="1" applyAlignment="1" applyProtection="1">
      <alignment horizontal="left" vertical="center"/>
      <protection locked="0"/>
    </xf>
    <xf numFmtId="0" fontId="29" fillId="0" borderId="89" xfId="1" applyFont="1" applyFill="1" applyBorder="1" applyAlignment="1" applyProtection="1">
      <alignment horizontal="center" vertical="center" wrapText="1"/>
      <protection locked="0"/>
    </xf>
    <xf numFmtId="0" fontId="29" fillId="0" borderId="79" xfId="1" applyFont="1" applyFill="1" applyBorder="1" applyAlignment="1" applyProtection="1">
      <alignment horizontal="center" vertical="center" wrapText="1"/>
      <protection locked="0"/>
    </xf>
    <xf numFmtId="0" fontId="29" fillId="0" borderId="62" xfId="1" applyFont="1" applyFill="1" applyBorder="1" applyAlignment="1" applyProtection="1">
      <alignment horizontal="center" vertical="center" wrapText="1"/>
      <protection locked="0"/>
    </xf>
    <xf numFmtId="0" fontId="29" fillId="0" borderId="79" xfId="1" applyFont="1" applyFill="1" applyBorder="1" applyAlignment="1" applyProtection="1">
      <alignment horizontal="center" vertical="center"/>
      <protection locked="0"/>
    </xf>
    <xf numFmtId="0" fontId="29" fillId="0" borderId="62" xfId="1" applyFont="1" applyFill="1" applyBorder="1" applyAlignment="1" applyProtection="1">
      <alignment horizontal="center" vertical="center"/>
      <protection locked="0"/>
    </xf>
    <xf numFmtId="0" fontId="29" fillId="0" borderId="35" xfId="1" applyFont="1" applyFill="1" applyBorder="1" applyAlignment="1" applyProtection="1">
      <alignment horizontal="left" vertical="center"/>
      <protection locked="0"/>
    </xf>
    <xf numFmtId="0" fontId="29" fillId="0" borderId="57" xfId="1" applyFont="1" applyFill="1" applyBorder="1" applyAlignment="1" applyProtection="1">
      <alignment horizontal="left" vertical="center"/>
      <protection locked="0"/>
    </xf>
    <xf numFmtId="0" fontId="29" fillId="0" borderId="57" xfId="1" applyFont="1" applyFill="1" applyBorder="1" applyAlignment="1" applyProtection="1">
      <alignment horizontal="center" vertical="center" wrapText="1"/>
      <protection locked="0"/>
    </xf>
    <xf numFmtId="0" fontId="39" fillId="0" borderId="0" xfId="1" applyFont="1" applyBorder="1" applyAlignment="1" applyProtection="1">
      <alignment horizontal="left" vertical="center" wrapText="1"/>
      <protection locked="0"/>
    </xf>
    <xf numFmtId="0" fontId="29" fillId="0" borderId="40" xfId="1" applyFont="1" applyBorder="1" applyAlignment="1">
      <alignment horizontal="center" vertical="center" wrapText="1"/>
    </xf>
    <xf numFmtId="0" fontId="29" fillId="0" borderId="45" xfId="1" applyFont="1" applyBorder="1" applyAlignment="1">
      <alignment horizontal="center" vertical="center" wrapText="1"/>
    </xf>
    <xf numFmtId="0" fontId="29" fillId="0" borderId="4" xfId="1" applyFont="1" applyFill="1" applyBorder="1" applyAlignment="1" applyProtection="1">
      <alignment horizontal="center" vertical="center" wrapText="1"/>
      <protection locked="0"/>
    </xf>
    <xf numFmtId="0" fontId="29" fillId="3" borderId="18" xfId="1" applyFont="1" applyFill="1" applyBorder="1" applyAlignment="1" applyProtection="1">
      <alignment horizontal="center" vertical="center" wrapText="1"/>
      <protection locked="0"/>
    </xf>
    <xf numFmtId="0" fontId="29" fillId="3" borderId="46" xfId="1" applyFont="1" applyFill="1" applyBorder="1" applyAlignment="1" applyProtection="1">
      <alignment horizontal="center" vertical="center" wrapText="1"/>
      <protection locked="0"/>
    </xf>
    <xf numFmtId="0" fontId="29" fillId="3" borderId="26" xfId="1" applyFont="1" applyFill="1" applyBorder="1" applyAlignment="1" applyProtection="1">
      <alignment horizontal="center" vertical="center" wrapText="1"/>
      <protection locked="0"/>
    </xf>
    <xf numFmtId="0" fontId="29" fillId="3" borderId="25" xfId="1" applyFont="1" applyFill="1" applyBorder="1" applyAlignment="1" applyProtection="1">
      <alignment horizontal="center" vertical="center" wrapText="1"/>
      <protection locked="0"/>
    </xf>
    <xf numFmtId="0" fontId="29" fillId="0" borderId="52" xfId="1" applyFont="1" applyFill="1" applyBorder="1" applyAlignment="1" applyProtection="1">
      <alignment horizontal="left" vertical="center"/>
      <protection locked="0"/>
    </xf>
    <xf numFmtId="0" fontId="29" fillId="0" borderId="52" xfId="1" applyFont="1" applyBorder="1" applyAlignment="1" applyProtection="1">
      <alignment horizontal="left" vertical="center" wrapText="1"/>
      <protection locked="0"/>
    </xf>
    <xf numFmtId="0" fontId="29" fillId="0" borderId="57" xfId="1" applyFont="1" applyBorder="1" applyAlignment="1" applyProtection="1">
      <alignment horizontal="left" vertical="center" wrapText="1"/>
      <protection locked="0"/>
    </xf>
    <xf numFmtId="0" fontId="29" fillId="0" borderId="45" xfId="1" applyFont="1" applyBorder="1" applyAlignment="1" applyProtection="1">
      <alignment horizontal="center" vertical="center" wrapText="1"/>
      <protection locked="0"/>
    </xf>
    <xf numFmtId="0" fontId="29" fillId="0" borderId="12" xfId="1" applyFont="1" applyBorder="1" applyAlignment="1" applyProtection="1">
      <alignment horizontal="center" vertical="center" wrapText="1"/>
      <protection locked="0"/>
    </xf>
    <xf numFmtId="0" fontId="29" fillId="0" borderId="26" xfId="1" applyFont="1" applyBorder="1" applyAlignment="1">
      <alignment horizontal="left" vertical="center" wrapText="1"/>
    </xf>
    <xf numFmtId="0" fontId="29" fillId="0" borderId="7" xfId="1" applyFont="1" applyBorder="1" applyAlignment="1">
      <alignment horizontal="left" vertical="center" wrapText="1"/>
    </xf>
    <xf numFmtId="0" fontId="29" fillId="0" borderId="25" xfId="1" applyFont="1" applyBorder="1" applyAlignment="1">
      <alignment horizontal="left" vertical="center" wrapText="1"/>
    </xf>
    <xf numFmtId="0" fontId="29" fillId="0" borderId="5" xfId="1" applyFont="1" applyBorder="1" applyAlignment="1">
      <alignment horizontal="left" vertical="center" wrapText="1"/>
    </xf>
    <xf numFmtId="0" fontId="29" fillId="0" borderId="27" xfId="1" applyFont="1" applyBorder="1" applyAlignment="1">
      <alignment horizontal="left" vertical="center" wrapText="1"/>
    </xf>
    <xf numFmtId="0" fontId="29" fillId="0" borderId="41" xfId="1" applyFont="1" applyBorder="1" applyAlignment="1">
      <alignment horizontal="left" vertical="center" wrapText="1"/>
    </xf>
    <xf numFmtId="0" fontId="30" fillId="0" borderId="9" xfId="1" applyFont="1" applyBorder="1" applyAlignment="1" applyProtection="1">
      <alignment horizontal="center" vertical="center"/>
      <protection locked="0"/>
    </xf>
    <xf numFmtId="0" fontId="30" fillId="0" borderId="10" xfId="1" applyFont="1" applyBorder="1" applyAlignment="1" applyProtection="1">
      <alignment horizontal="center" vertical="center"/>
      <protection locked="0"/>
    </xf>
    <xf numFmtId="0" fontId="30" fillId="0" borderId="22" xfId="1" applyFont="1" applyBorder="1" applyAlignment="1" applyProtection="1">
      <alignment horizontal="center" vertical="center"/>
      <protection locked="0"/>
    </xf>
    <xf numFmtId="0" fontId="29" fillId="0" borderId="89" xfId="1" applyFont="1" applyFill="1" applyBorder="1" applyAlignment="1" applyProtection="1">
      <alignment horizontal="center" vertical="center"/>
      <protection locked="0"/>
    </xf>
    <xf numFmtId="0" fontId="30" fillId="0" borderId="28" xfId="1" applyFont="1" applyBorder="1" applyAlignment="1" applyProtection="1">
      <alignment horizontal="center" vertical="center"/>
      <protection locked="0"/>
    </xf>
    <xf numFmtId="0" fontId="29" fillId="0" borderId="52" xfId="1" applyFont="1" applyBorder="1" applyAlignment="1">
      <alignment horizontal="left" vertical="center" wrapText="1"/>
    </xf>
    <xf numFmtId="0" fontId="29" fillId="0" borderId="103" xfId="1" applyFont="1" applyBorder="1" applyAlignment="1">
      <alignment horizontal="left" vertical="center" wrapText="1"/>
    </xf>
    <xf numFmtId="0" fontId="29" fillId="0" borderId="39" xfId="1" applyFont="1" applyBorder="1" applyAlignment="1">
      <alignment horizontal="center" vertical="center" wrapText="1"/>
    </xf>
    <xf numFmtId="0" fontId="29" fillId="0" borderId="26" xfId="1" applyFont="1" applyBorder="1" applyAlignment="1">
      <alignment horizontal="center" vertical="center" wrapText="1"/>
    </xf>
    <xf numFmtId="0" fontId="29" fillId="7" borderId="4" xfId="1" applyFont="1" applyFill="1" applyBorder="1" applyAlignment="1" applyProtection="1">
      <alignment horizontal="left" vertical="center" wrapText="1"/>
      <protection locked="0"/>
    </xf>
    <xf numFmtId="0" fontId="29" fillId="7" borderId="13" xfId="1" applyFont="1" applyFill="1" applyBorder="1" applyAlignment="1" applyProtection="1">
      <alignment horizontal="left" vertical="center" wrapText="1"/>
      <protection locked="0"/>
    </xf>
    <xf numFmtId="0" fontId="29" fillId="7" borderId="153" xfId="1" applyFont="1" applyFill="1" applyBorder="1" applyAlignment="1" applyProtection="1">
      <alignment horizontal="left" vertical="center" wrapText="1"/>
      <protection locked="0"/>
    </xf>
    <xf numFmtId="0" fontId="29" fillId="7" borderId="121" xfId="1" applyFont="1" applyFill="1" applyBorder="1" applyAlignment="1" applyProtection="1">
      <alignment horizontal="left" vertical="center" wrapText="1"/>
      <protection locked="0"/>
    </xf>
    <xf numFmtId="2" fontId="29" fillId="0" borderId="27" xfId="1" applyNumberFormat="1" applyFont="1" applyBorder="1" applyAlignment="1" applyProtection="1">
      <alignment horizontal="center" vertical="center" wrapText="1"/>
      <protection locked="0"/>
    </xf>
    <xf numFmtId="2" fontId="29" fillId="0" borderId="6" xfId="1" applyNumberFormat="1" applyFont="1" applyBorder="1" applyAlignment="1" applyProtection="1">
      <alignment horizontal="center" vertical="center" wrapText="1"/>
      <protection locked="0"/>
    </xf>
    <xf numFmtId="0" fontId="29" fillId="7" borderId="4" xfId="1" applyFont="1" applyFill="1" applyBorder="1" applyAlignment="1" applyProtection="1">
      <alignment vertical="center" wrapText="1"/>
      <protection locked="0"/>
    </xf>
    <xf numFmtId="0" fontId="29" fillId="7" borderId="13" xfId="1" applyFont="1" applyFill="1" applyBorder="1" applyAlignment="1" applyProtection="1">
      <alignment vertical="center" wrapText="1"/>
      <protection locked="0"/>
    </xf>
    <xf numFmtId="0" fontId="29" fillId="0" borderId="23" xfId="1" applyFont="1" applyBorder="1" applyAlignment="1" applyProtection="1">
      <alignment horizontal="center" vertical="center"/>
      <protection locked="0"/>
    </xf>
    <xf numFmtId="0" fontId="29" fillId="0" borderId="135" xfId="1" applyFont="1" applyBorder="1" applyAlignment="1" applyProtection="1">
      <alignment horizontal="center" vertical="center"/>
      <protection locked="0"/>
    </xf>
    <xf numFmtId="0" fontId="29" fillId="0" borderId="42" xfId="1" applyFont="1" applyBorder="1" applyAlignment="1" applyProtection="1">
      <alignment horizontal="center" vertical="center"/>
      <protection locked="0"/>
    </xf>
    <xf numFmtId="0" fontId="42" fillId="0" borderId="68" xfId="1" applyFont="1" applyBorder="1" applyAlignment="1" applyProtection="1">
      <alignment horizontal="center" vertical="center"/>
      <protection locked="0"/>
    </xf>
    <xf numFmtId="0" fontId="42" fillId="0" borderId="78" xfId="1" applyFont="1" applyBorder="1" applyAlignment="1" applyProtection="1">
      <alignment horizontal="center" vertical="center"/>
      <protection locked="0"/>
    </xf>
    <xf numFmtId="0" fontId="42" fillId="0" borderId="64" xfId="1" applyFont="1" applyBorder="1" applyAlignment="1" applyProtection="1">
      <alignment horizontal="center" vertical="center"/>
      <protection locked="0"/>
    </xf>
    <xf numFmtId="0" fontId="42" fillId="0" borderId="45" xfId="1" applyFont="1" applyBorder="1" applyAlignment="1" applyProtection="1">
      <alignment horizontal="center" vertical="center"/>
      <protection locked="0"/>
    </xf>
    <xf numFmtId="0" fontId="42" fillId="0" borderId="37" xfId="1" applyFont="1" applyBorder="1" applyAlignment="1" applyProtection="1">
      <alignment horizontal="center" vertical="center"/>
      <protection locked="0"/>
    </xf>
    <xf numFmtId="0" fontId="42" fillId="0" borderId="119" xfId="1" applyFont="1" applyBorder="1" applyAlignment="1" applyProtection="1">
      <alignment horizontal="center" vertical="center"/>
      <protection locked="0"/>
    </xf>
    <xf numFmtId="0" fontId="29" fillId="0" borderId="33" xfId="1" applyFont="1" applyBorder="1" applyAlignment="1" applyProtection="1">
      <alignment horizontal="center" vertical="center" wrapText="1"/>
      <protection locked="0"/>
    </xf>
    <xf numFmtId="0" fontId="29" fillId="0" borderId="6" xfId="1" applyFont="1" applyBorder="1" applyAlignment="1" applyProtection="1">
      <alignment horizontal="center" vertical="center" wrapText="1"/>
      <protection locked="0"/>
    </xf>
    <xf numFmtId="0" fontId="29" fillId="0" borderId="13" xfId="1" applyFont="1" applyBorder="1" applyAlignment="1" applyProtection="1">
      <alignment horizontal="center" vertical="center" wrapText="1"/>
      <protection locked="0"/>
    </xf>
    <xf numFmtId="0" fontId="29" fillId="0" borderId="41" xfId="1" applyFont="1" applyBorder="1" applyAlignment="1" applyProtection="1">
      <alignment horizontal="center" vertical="center" wrapText="1"/>
      <protection locked="0"/>
    </xf>
    <xf numFmtId="0" fontId="29" fillId="0" borderId="24" xfId="1" applyFont="1" applyBorder="1" applyAlignment="1" applyProtection="1">
      <alignment horizontal="center" vertical="center" wrapText="1"/>
      <protection locked="0"/>
    </xf>
    <xf numFmtId="0" fontId="29" fillId="0" borderId="34" xfId="1" applyFont="1" applyBorder="1" applyAlignment="1" applyProtection="1">
      <alignment horizontal="center" vertical="center"/>
      <protection locked="0"/>
    </xf>
    <xf numFmtId="0" fontId="29" fillId="0" borderId="79" xfId="1" applyFont="1" applyBorder="1" applyAlignment="1" applyProtection="1">
      <alignment horizontal="center" vertical="center"/>
      <protection locked="0"/>
    </xf>
    <xf numFmtId="0" fontId="29" fillId="0" borderId="120" xfId="1" applyFont="1" applyBorder="1" applyAlignment="1" applyProtection="1">
      <alignment horizontal="center" vertical="center"/>
      <protection locked="0"/>
    </xf>
    <xf numFmtId="0" fontId="29" fillId="0" borderId="34" xfId="1" applyFont="1" applyBorder="1" applyAlignment="1" applyProtection="1">
      <alignment horizontal="center" vertical="center" wrapText="1"/>
      <protection locked="0"/>
    </xf>
    <xf numFmtId="0" fontId="29" fillId="0" borderId="120" xfId="1" applyFont="1" applyBorder="1" applyAlignment="1" applyProtection="1">
      <alignment horizontal="center" vertical="center" wrapText="1"/>
      <protection locked="0"/>
    </xf>
    <xf numFmtId="0" fontId="29" fillId="0" borderId="76" xfId="1" applyFont="1" applyBorder="1" applyAlignment="1" applyProtection="1">
      <alignment horizontal="center" vertical="center" wrapText="1"/>
      <protection locked="0"/>
    </xf>
    <xf numFmtId="0" fontId="29" fillId="0" borderId="63" xfId="1" applyFont="1" applyBorder="1" applyAlignment="1" applyProtection="1">
      <alignment horizontal="center" vertical="center" wrapText="1"/>
      <protection locked="0"/>
    </xf>
    <xf numFmtId="0" fontId="29" fillId="0" borderId="18" xfId="1" applyFont="1" applyBorder="1" applyAlignment="1" applyProtection="1">
      <alignment horizontal="center" vertical="center" wrapText="1"/>
      <protection locked="0"/>
    </xf>
    <xf numFmtId="0" fontId="29" fillId="0" borderId="46" xfId="1" applyFont="1" applyBorder="1" applyAlignment="1" applyProtection="1">
      <alignment horizontal="center" vertical="center" wrapText="1"/>
      <protection locked="0"/>
    </xf>
    <xf numFmtId="0" fontId="29" fillId="0" borderId="26" xfId="1" applyFont="1" applyBorder="1" applyAlignment="1" applyProtection="1">
      <alignment horizontal="center" vertical="center" wrapText="1"/>
      <protection locked="0"/>
    </xf>
    <xf numFmtId="0" fontId="29" fillId="7" borderId="44" xfId="1" applyFont="1" applyFill="1" applyBorder="1" applyAlignment="1" applyProtection="1">
      <alignment horizontal="left" vertical="center" wrapText="1"/>
      <protection locked="0"/>
    </xf>
    <xf numFmtId="0" fontId="29" fillId="7" borderId="40" xfId="1" applyFont="1" applyFill="1" applyBorder="1" applyAlignment="1" applyProtection="1">
      <alignment horizontal="left" vertical="center" wrapText="1"/>
      <protection locked="0"/>
    </xf>
    <xf numFmtId="0" fontId="29" fillId="0" borderId="0" xfId="1" applyFont="1" applyFill="1" applyAlignment="1">
      <alignment horizontal="left" vertical="center" wrapText="1"/>
    </xf>
    <xf numFmtId="0" fontId="6" fillId="0" borderId="102" xfId="1" applyFont="1" applyFill="1" applyBorder="1" applyAlignment="1" applyProtection="1">
      <alignment horizontal="center" vertical="center" wrapText="1"/>
      <protection locked="0"/>
    </xf>
    <xf numFmtId="0" fontId="6" fillId="0" borderId="56" xfId="1" applyFont="1" applyFill="1" applyBorder="1" applyAlignment="1" applyProtection="1">
      <alignment horizontal="center" vertical="center" wrapText="1"/>
      <protection locked="0"/>
    </xf>
    <xf numFmtId="0" fontId="6" fillId="0" borderId="76" xfId="1" applyFont="1" applyBorder="1" applyAlignment="1" applyProtection="1">
      <alignment horizontal="center" vertical="center" wrapText="1"/>
      <protection locked="0"/>
    </xf>
    <xf numFmtId="0" fontId="6" fillId="0" borderId="63" xfId="1" applyFont="1" applyBorder="1" applyAlignment="1" applyProtection="1">
      <alignment horizontal="center" vertical="center" wrapText="1"/>
      <protection locked="0"/>
    </xf>
    <xf numFmtId="0" fontId="6" fillId="0" borderId="24" xfId="1" applyFont="1" applyBorder="1" applyAlignment="1" applyProtection="1">
      <alignment horizontal="center" vertical="center" wrapText="1"/>
      <protection locked="0"/>
    </xf>
    <xf numFmtId="0" fontId="6" fillId="0" borderId="89" xfId="1" applyFont="1" applyBorder="1" applyAlignment="1" applyProtection="1">
      <alignment horizontal="center" vertical="center" wrapText="1"/>
      <protection locked="0"/>
    </xf>
    <xf numFmtId="0" fontId="6" fillId="0" borderId="79"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6" fillId="0" borderId="4" xfId="1" applyFont="1" applyBorder="1" applyAlignment="1" applyProtection="1">
      <alignment horizontal="center" vertical="center" wrapText="1"/>
      <protection locked="0"/>
    </xf>
    <xf numFmtId="0" fontId="6" fillId="0" borderId="52"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89" xfId="1" applyFont="1" applyFill="1" applyBorder="1" applyAlignment="1" applyProtection="1">
      <alignment horizontal="center" vertical="center" wrapText="1"/>
      <protection locked="0"/>
    </xf>
    <xf numFmtId="0" fontId="6" fillId="0" borderId="62" xfId="1" applyFont="1" applyFill="1" applyBorder="1" applyAlignment="1" applyProtection="1">
      <alignment horizontal="center" vertical="center" wrapText="1"/>
      <protection locked="0"/>
    </xf>
    <xf numFmtId="0" fontId="6" fillId="0" borderId="67" xfId="1" applyFont="1" applyFill="1" applyBorder="1" applyAlignment="1" applyProtection="1">
      <alignment horizontal="center" vertical="center" wrapText="1"/>
      <protection locked="0"/>
    </xf>
    <xf numFmtId="0" fontId="6" fillId="0" borderId="39" xfId="1" applyFont="1" applyFill="1" applyBorder="1" applyAlignment="1" applyProtection="1">
      <alignment horizontal="center" vertical="center" wrapText="1"/>
      <protection locked="0"/>
    </xf>
    <xf numFmtId="0" fontId="6" fillId="0" borderId="90" xfId="1" applyFont="1" applyBorder="1" applyAlignment="1">
      <alignment horizontal="center" vertical="center"/>
    </xf>
    <xf numFmtId="0" fontId="6" fillId="0" borderId="67" xfId="1" applyFont="1" applyBorder="1" applyAlignment="1">
      <alignment horizontal="center" vertical="center"/>
    </xf>
    <xf numFmtId="0" fontId="6" fillId="0" borderId="80" xfId="1" applyFont="1" applyBorder="1" applyAlignment="1">
      <alignment horizontal="center" vertical="center"/>
    </xf>
    <xf numFmtId="0" fontId="6" fillId="0" borderId="52" xfId="1" applyFont="1" applyBorder="1" applyAlignment="1" applyProtection="1">
      <alignment horizontal="center" vertical="center"/>
      <protection locked="0"/>
    </xf>
    <xf numFmtId="0" fontId="6" fillId="0" borderId="57" xfId="1" applyFont="1" applyBorder="1" applyAlignment="1" applyProtection="1">
      <alignment horizontal="center" vertical="center"/>
      <protection locked="0"/>
    </xf>
    <xf numFmtId="0" fontId="29" fillId="0" borderId="4" xfId="1" applyFont="1" applyBorder="1" applyAlignment="1" applyProtection="1">
      <alignment horizontal="center" vertical="center" wrapText="1"/>
      <protection locked="0"/>
    </xf>
    <xf numFmtId="0" fontId="29" fillId="0" borderId="52" xfId="1" applyFont="1" applyBorder="1" applyAlignment="1" applyProtection="1">
      <alignment horizontal="center" vertical="center" wrapText="1"/>
      <protection locked="0"/>
    </xf>
    <xf numFmtId="0" fontId="29" fillId="0" borderId="7" xfId="1" applyFont="1" applyBorder="1" applyAlignment="1" applyProtection="1">
      <alignment horizontal="center" vertical="center"/>
      <protection locked="0"/>
    </xf>
    <xf numFmtId="0" fontId="29" fillId="0" borderId="89" xfId="1" applyFont="1" applyBorder="1" applyAlignment="1" applyProtection="1">
      <alignment horizontal="center" vertical="center" wrapText="1"/>
      <protection locked="0"/>
    </xf>
    <xf numFmtId="0" fontId="29" fillId="0" borderId="62" xfId="1" applyFont="1" applyBorder="1" applyAlignment="1" applyProtection="1">
      <alignment horizontal="center" vertical="center"/>
      <protection locked="0"/>
    </xf>
    <xf numFmtId="0" fontId="30" fillId="0" borderId="19"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27" xfId="1" applyFont="1" applyFill="1" applyBorder="1" applyAlignment="1">
      <alignment horizontal="center" vertical="center" wrapText="1"/>
    </xf>
    <xf numFmtId="0" fontId="29" fillId="5" borderId="68" xfId="1" applyFont="1" applyFill="1" applyBorder="1" applyAlignment="1">
      <alignment horizontal="center" vertical="center" wrapText="1"/>
    </xf>
    <xf numFmtId="0" fontId="29" fillId="5" borderId="64" xfId="1" applyFont="1" applyFill="1" applyBorder="1" applyAlignment="1">
      <alignment horizontal="center" vertical="center" wrapText="1"/>
    </xf>
    <xf numFmtId="0" fontId="29" fillId="0" borderId="19" xfId="1" applyFont="1" applyFill="1" applyBorder="1" applyAlignment="1">
      <alignment horizontal="center" vertical="center"/>
    </xf>
    <xf numFmtId="0" fontId="6" fillId="0" borderId="0" xfId="1" applyFont="1" applyAlignment="1">
      <alignment horizontal="left" vertical="center" wrapText="1"/>
    </xf>
    <xf numFmtId="0" fontId="29" fillId="0" borderId="26" xfId="1" applyFont="1" applyBorder="1" applyAlignment="1" applyProtection="1">
      <alignment horizontal="center" vertical="center"/>
      <protection locked="0"/>
    </xf>
    <xf numFmtId="0" fontId="29" fillId="0" borderId="8" xfId="1" applyFont="1" applyBorder="1" applyAlignment="1" applyProtection="1">
      <alignment horizontal="left" vertical="center"/>
      <protection locked="0"/>
    </xf>
    <xf numFmtId="0" fontId="29" fillId="0" borderId="32" xfId="1" applyFont="1" applyBorder="1" applyAlignment="1" applyProtection="1">
      <alignment horizontal="left" vertical="center"/>
      <protection locked="0"/>
    </xf>
    <xf numFmtId="0" fontId="29" fillId="0" borderId="89" xfId="1" applyFont="1" applyBorder="1" applyAlignment="1" applyProtection="1">
      <alignment horizontal="center" vertical="center"/>
      <protection locked="0"/>
    </xf>
    <xf numFmtId="0" fontId="29" fillId="0" borderId="4" xfId="1" applyFont="1" applyBorder="1" applyAlignment="1" applyProtection="1">
      <alignment horizontal="center" vertical="center"/>
      <protection locked="0"/>
    </xf>
    <xf numFmtId="0" fontId="29" fillId="0" borderId="143" xfId="1" applyFont="1" applyBorder="1" applyAlignment="1" applyProtection="1">
      <alignment horizontal="center" vertical="center"/>
      <protection locked="0"/>
    </xf>
    <xf numFmtId="0" fontId="29" fillId="0" borderId="29" xfId="1" applyFont="1" applyBorder="1" applyAlignment="1" applyProtection="1">
      <alignment horizontal="left" vertical="center"/>
      <protection locked="0"/>
    </xf>
    <xf numFmtId="0" fontId="6" fillId="0" borderId="0" xfId="1" applyFont="1" applyFill="1" applyAlignment="1" applyProtection="1">
      <alignment horizontal="left" wrapText="1"/>
      <protection locked="0"/>
    </xf>
    <xf numFmtId="0" fontId="29" fillId="0" borderId="90" xfId="1" applyFont="1" applyFill="1" applyBorder="1" applyAlignment="1" applyProtection="1">
      <alignment horizontal="left" vertical="center"/>
      <protection locked="0"/>
    </xf>
    <xf numFmtId="0" fontId="29" fillId="0" borderId="67" xfId="1" applyFont="1" applyFill="1" applyBorder="1" applyAlignment="1" applyProtection="1">
      <alignment horizontal="left" vertical="center"/>
      <protection locked="0"/>
    </xf>
    <xf numFmtId="0" fontId="29" fillId="0" borderId="67" xfId="1" applyFont="1" applyBorder="1" applyAlignment="1">
      <alignment horizontal="left" vertical="center"/>
    </xf>
    <xf numFmtId="0" fontId="29" fillId="0" borderId="80" xfId="1" applyFont="1" applyBorder="1" applyAlignment="1">
      <alignment horizontal="left" vertical="center"/>
    </xf>
    <xf numFmtId="0" fontId="37" fillId="0" borderId="8" xfId="1" applyFont="1" applyBorder="1" applyAlignment="1" applyProtection="1">
      <alignment horizontal="left" vertical="center" wrapText="1"/>
      <protection locked="0"/>
    </xf>
    <xf numFmtId="0" fontId="37" fillId="0" borderId="32" xfId="1" applyFont="1" applyBorder="1" applyAlignment="1" applyProtection="1">
      <alignment horizontal="left" vertical="center" wrapText="1"/>
      <protection locked="0"/>
    </xf>
    <xf numFmtId="0" fontId="29" fillId="0" borderId="39" xfId="1" applyFont="1" applyBorder="1" applyAlignment="1" applyProtection="1">
      <alignment horizontal="center" vertical="center"/>
      <protection locked="0"/>
    </xf>
    <xf numFmtId="0" fontId="29" fillId="0" borderId="67" xfId="1" applyFont="1" applyBorder="1" applyAlignment="1">
      <alignment vertical="center"/>
    </xf>
    <xf numFmtId="0" fontId="29" fillId="0" borderId="80" xfId="1" applyFont="1" applyBorder="1" applyAlignment="1">
      <alignment vertical="center"/>
    </xf>
    <xf numFmtId="0" fontId="29" fillId="0" borderId="90" xfId="1" applyFont="1" applyFill="1" applyBorder="1" applyAlignment="1" applyProtection="1">
      <alignment horizontal="center" vertical="center"/>
      <protection locked="0"/>
    </xf>
    <xf numFmtId="0" fontId="29" fillId="0" borderId="67" xfId="1" applyFont="1" applyFill="1" applyBorder="1" applyAlignment="1" applyProtection="1">
      <alignment horizontal="center" vertical="center"/>
      <protection locked="0"/>
    </xf>
    <xf numFmtId="0" fontId="29" fillId="0" borderId="80" xfId="1" applyFont="1" applyFill="1" applyBorder="1" applyAlignment="1" applyProtection="1">
      <alignment horizontal="center" vertical="center"/>
      <protection locked="0"/>
    </xf>
  </cellXfs>
  <cellStyles count="5">
    <cellStyle name="Normální" xfId="0" builtinId="0"/>
    <cellStyle name="normální 2" xfId="1"/>
    <cellStyle name="normální 3" xfId="2"/>
    <cellStyle name="normální_Konečná verze NOVYKAZY" xfId="3"/>
    <cellStyle name="normální_tabulka do výroční zprávy rozboru hospodařen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2101473</xdr:colOff>
      <xdr:row>41</xdr:row>
      <xdr:rowOff>147945</xdr:rowOff>
    </xdr:from>
    <xdr:ext cx="4757180" cy="264560"/>
    <xdr:sp macro="" textlink="">
      <xdr:nvSpPr>
        <xdr:cNvPr id="2" name="TextovéPole 1"/>
        <xdr:cNvSpPr txBox="1"/>
      </xdr:nvSpPr>
      <xdr:spPr>
        <a:xfrm rot="10597951">
          <a:off x="4320798" y="8415645"/>
          <a:ext cx="47571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123825</xdr:rowOff>
    </xdr:from>
    <xdr:to>
      <xdr:col>0</xdr:col>
      <xdr:colOff>0</xdr:colOff>
      <xdr:row>20</xdr:row>
      <xdr:rowOff>0</xdr:rowOff>
    </xdr:to>
    <xdr:sp macro="" textlink="">
      <xdr:nvSpPr>
        <xdr:cNvPr id="58730" name="Line 1"/>
        <xdr:cNvSpPr>
          <a:spLocks noChangeShapeType="1"/>
        </xdr:cNvSpPr>
      </xdr:nvSpPr>
      <xdr:spPr bwMode="auto">
        <a:xfrm>
          <a:off x="0" y="466725"/>
          <a:ext cx="0" cy="2876550"/>
        </a:xfrm>
        <a:prstGeom prst="line">
          <a:avLst/>
        </a:prstGeom>
        <a:noFill/>
        <a:ln w="9525">
          <a:solidFill>
            <a:srgbClr val="000000"/>
          </a:solidFill>
          <a:round/>
          <a:headEnd/>
          <a:tailEnd/>
        </a:ln>
      </xdr:spPr>
    </xdr:sp>
    <xdr:clientData/>
  </xdr:twoCellAnchor>
  <xdr:twoCellAnchor>
    <xdr:from>
      <xdr:col>0</xdr:col>
      <xdr:colOff>0</xdr:colOff>
      <xdr:row>2</xdr:row>
      <xdr:rowOff>85725</xdr:rowOff>
    </xdr:from>
    <xdr:to>
      <xdr:col>0</xdr:col>
      <xdr:colOff>0</xdr:colOff>
      <xdr:row>20</xdr:row>
      <xdr:rowOff>0</xdr:rowOff>
    </xdr:to>
    <xdr:sp macro="" textlink="">
      <xdr:nvSpPr>
        <xdr:cNvPr id="58731" name="Line 2"/>
        <xdr:cNvSpPr>
          <a:spLocks noChangeShapeType="1"/>
        </xdr:cNvSpPr>
      </xdr:nvSpPr>
      <xdr:spPr bwMode="auto">
        <a:xfrm flipV="1">
          <a:off x="0" y="428625"/>
          <a:ext cx="0" cy="29146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windowProtection="1" tabSelected="1" zoomScaleNormal="100" workbookViewId="0">
      <pane ySplit="5" topLeftCell="A6" activePane="bottomLeft" state="frozenSplit"/>
      <selection pane="bottomLeft" activeCell="H11" sqref="H10:H11"/>
    </sheetView>
  </sheetViews>
  <sheetFormatPr defaultRowHeight="12.75" customHeight="1" x14ac:dyDescent="0.25"/>
  <cols>
    <col min="1" max="1" width="76.28515625" style="38" customWidth="1"/>
    <col min="2" max="2" width="13" style="39" customWidth="1"/>
    <col min="3" max="3" width="7.42578125" style="39" customWidth="1"/>
    <col min="4" max="4" width="10.5703125" style="234" customWidth="1"/>
    <col min="5" max="5" width="12.5703125" style="234" customWidth="1"/>
    <col min="6" max="16384" width="9.140625" style="38"/>
  </cols>
  <sheetData>
    <row r="1" spans="1:6" ht="12.75" customHeight="1" x14ac:dyDescent="0.25">
      <c r="A1" s="1029" t="s">
        <v>805</v>
      </c>
      <c r="B1" s="1029"/>
      <c r="C1" s="1029"/>
      <c r="D1" s="1029"/>
      <c r="E1" s="1029"/>
    </row>
    <row r="2" spans="1:6" ht="12.75" customHeight="1" thickBot="1" x14ac:dyDescent="0.3">
      <c r="A2" s="1030"/>
      <c r="B2" s="1030"/>
      <c r="C2" s="1030"/>
      <c r="D2" s="1030"/>
      <c r="E2" s="1030"/>
    </row>
    <row r="3" spans="1:6" ht="27.95" customHeight="1" thickBot="1" x14ac:dyDescent="0.3">
      <c r="A3" s="1022" t="s">
        <v>999</v>
      </c>
      <c r="B3" s="1023"/>
      <c r="C3" s="1023"/>
      <c r="D3" s="1023"/>
      <c r="E3" s="1024"/>
      <c r="F3" s="165"/>
    </row>
    <row r="4" spans="1:6" ht="12.75" customHeight="1" thickBot="1" x14ac:dyDescent="0.3">
      <c r="A4" s="1019" t="s">
        <v>609</v>
      </c>
      <c r="B4" s="1020"/>
      <c r="C4" s="1020"/>
      <c r="D4" s="1020"/>
      <c r="E4" s="1021"/>
    </row>
    <row r="5" spans="1:6" ht="18" customHeight="1" thickBot="1" x14ac:dyDescent="0.3">
      <c r="A5" s="40" t="s">
        <v>1000</v>
      </c>
      <c r="B5" s="41" t="s">
        <v>835</v>
      </c>
      <c r="C5" s="42" t="s">
        <v>836</v>
      </c>
      <c r="D5" s="230" t="s">
        <v>837</v>
      </c>
      <c r="E5" s="231" t="s">
        <v>1001</v>
      </c>
    </row>
    <row r="6" spans="1:6" ht="12.75" customHeight="1" x14ac:dyDescent="0.25">
      <c r="A6" s="43" t="s">
        <v>0</v>
      </c>
      <c r="B6" s="1027"/>
      <c r="C6" s="1028"/>
      <c r="D6" s="232" t="s">
        <v>589</v>
      </c>
      <c r="E6" s="233" t="s">
        <v>592</v>
      </c>
    </row>
    <row r="7" spans="1:6" ht="12.75" customHeight="1" x14ac:dyDescent="0.25">
      <c r="A7" s="46" t="s">
        <v>1</v>
      </c>
      <c r="B7" s="47" t="s">
        <v>2</v>
      </c>
      <c r="C7" s="48" t="s">
        <v>3</v>
      </c>
      <c r="D7" s="703">
        <f>D8+D16+D27+D35</f>
        <v>168452.65000000002</v>
      </c>
      <c r="E7" s="704">
        <f>E8+E16+E27+E35</f>
        <v>187460.94</v>
      </c>
    </row>
    <row r="8" spans="1:6" ht="12.75" customHeight="1" x14ac:dyDescent="0.25">
      <c r="A8" s="46" t="s">
        <v>4</v>
      </c>
      <c r="B8" s="47" t="s">
        <v>5</v>
      </c>
      <c r="C8" s="48" t="s">
        <v>6</v>
      </c>
      <c r="D8" s="705">
        <f>SUM(D9:D15)</f>
        <v>11097.02</v>
      </c>
      <c r="E8" s="706">
        <f>SUM(E9:E15)</f>
        <v>12538.220000000001</v>
      </c>
    </row>
    <row r="9" spans="1:6" ht="12.75" customHeight="1" x14ac:dyDescent="0.25">
      <c r="A9" s="46" t="s">
        <v>7</v>
      </c>
      <c r="B9" s="47" t="s">
        <v>8</v>
      </c>
      <c r="C9" s="48" t="s">
        <v>9</v>
      </c>
      <c r="D9" s="707"/>
      <c r="E9" s="708"/>
    </row>
    <row r="10" spans="1:6" ht="12.75" customHeight="1" x14ac:dyDescent="0.25">
      <c r="A10" s="46" t="s">
        <v>10</v>
      </c>
      <c r="B10" s="47" t="s">
        <v>11</v>
      </c>
      <c r="C10" s="48" t="s">
        <v>12</v>
      </c>
      <c r="D10" s="707">
        <v>10266.84</v>
      </c>
      <c r="E10" s="708">
        <v>11708.04</v>
      </c>
    </row>
    <row r="11" spans="1:6" ht="12.75" customHeight="1" x14ac:dyDescent="0.25">
      <c r="A11" s="46" t="s">
        <v>13</v>
      </c>
      <c r="B11" s="47" t="s">
        <v>14</v>
      </c>
      <c r="C11" s="48" t="s">
        <v>15</v>
      </c>
      <c r="D11" s="707"/>
      <c r="E11" s="708"/>
    </row>
    <row r="12" spans="1:6" ht="12.75" customHeight="1" x14ac:dyDescent="0.25">
      <c r="A12" s="46" t="s">
        <v>16</v>
      </c>
      <c r="B12" s="47" t="s">
        <v>17</v>
      </c>
      <c r="C12" s="48" t="s">
        <v>18</v>
      </c>
      <c r="D12" s="707">
        <v>830.18</v>
      </c>
      <c r="E12" s="708">
        <v>830.18</v>
      </c>
    </row>
    <row r="13" spans="1:6" ht="12.75" customHeight="1" x14ac:dyDescent="0.25">
      <c r="A13" s="46" t="s">
        <v>19</v>
      </c>
      <c r="B13" s="47" t="s">
        <v>20</v>
      </c>
      <c r="C13" s="48" t="s">
        <v>21</v>
      </c>
      <c r="D13" s="707"/>
      <c r="E13" s="708"/>
    </row>
    <row r="14" spans="1:6" ht="12.75" customHeight="1" x14ac:dyDescent="0.25">
      <c r="A14" s="46" t="s">
        <v>22</v>
      </c>
      <c r="B14" s="47" t="s">
        <v>23</v>
      </c>
      <c r="C14" s="48" t="s">
        <v>24</v>
      </c>
      <c r="D14" s="707"/>
      <c r="E14" s="708"/>
    </row>
    <row r="15" spans="1:6" ht="12.75" customHeight="1" x14ac:dyDescent="0.25">
      <c r="A15" s="46" t="s">
        <v>25</v>
      </c>
      <c r="B15" s="47" t="s">
        <v>26</v>
      </c>
      <c r="C15" s="48" t="s">
        <v>27</v>
      </c>
      <c r="D15" s="707"/>
      <c r="E15" s="708"/>
    </row>
    <row r="16" spans="1:6" ht="12.75" customHeight="1" x14ac:dyDescent="0.25">
      <c r="A16" s="49" t="s">
        <v>28</v>
      </c>
      <c r="B16" s="47" t="s">
        <v>29</v>
      </c>
      <c r="C16" s="48" t="s">
        <v>30</v>
      </c>
      <c r="D16" s="705">
        <f>SUM(D17:D26)</f>
        <v>191830.09000000003</v>
      </c>
      <c r="E16" s="706">
        <f>SUM(E17:E26)</f>
        <v>213242.43</v>
      </c>
    </row>
    <row r="17" spans="1:5" ht="12.75" customHeight="1" x14ac:dyDescent="0.25">
      <c r="A17" s="46" t="s">
        <v>31</v>
      </c>
      <c r="B17" s="47" t="s">
        <v>32</v>
      </c>
      <c r="C17" s="48" t="s">
        <v>33</v>
      </c>
      <c r="D17" s="707">
        <v>36108.480000000003</v>
      </c>
      <c r="E17" s="708">
        <v>36108.480000000003</v>
      </c>
    </row>
    <row r="18" spans="1:5" ht="12.75" customHeight="1" x14ac:dyDescent="0.25">
      <c r="A18" s="46" t="s">
        <v>34</v>
      </c>
      <c r="B18" s="47" t="s">
        <v>35</v>
      </c>
      <c r="C18" s="48" t="s">
        <v>36</v>
      </c>
      <c r="D18" s="707">
        <v>717</v>
      </c>
      <c r="E18" s="708">
        <v>717</v>
      </c>
    </row>
    <row r="19" spans="1:5" ht="12.75" customHeight="1" x14ac:dyDescent="0.25">
      <c r="A19" s="46" t="s">
        <v>37</v>
      </c>
      <c r="B19" s="47" t="s">
        <v>38</v>
      </c>
      <c r="C19" s="48" t="s">
        <v>39</v>
      </c>
      <c r="D19" s="707">
        <v>70794.17</v>
      </c>
      <c r="E19" s="708">
        <v>70794.17</v>
      </c>
    </row>
    <row r="20" spans="1:5" ht="12.75" customHeight="1" x14ac:dyDescent="0.25">
      <c r="A20" s="46" t="s">
        <v>40</v>
      </c>
      <c r="B20" s="47" t="s">
        <v>41</v>
      </c>
      <c r="C20" s="48" t="s">
        <v>42</v>
      </c>
      <c r="D20" s="707">
        <v>31783.57</v>
      </c>
      <c r="E20" s="708">
        <v>37652.370000000003</v>
      </c>
    </row>
    <row r="21" spans="1:5" ht="12.75" customHeight="1" x14ac:dyDescent="0.25">
      <c r="A21" s="46" t="s">
        <v>43</v>
      </c>
      <c r="B21" s="47" t="s">
        <v>44</v>
      </c>
      <c r="C21" s="48" t="s">
        <v>45</v>
      </c>
      <c r="D21" s="707"/>
      <c r="E21" s="708"/>
    </row>
    <row r="22" spans="1:5" ht="12.75" customHeight="1" x14ac:dyDescent="0.25">
      <c r="A22" s="46" t="s">
        <v>46</v>
      </c>
      <c r="B22" s="47" t="s">
        <v>47</v>
      </c>
      <c r="C22" s="48" t="s">
        <v>48</v>
      </c>
      <c r="D22" s="707"/>
      <c r="E22" s="708"/>
    </row>
    <row r="23" spans="1:5" ht="12.75" customHeight="1" x14ac:dyDescent="0.25">
      <c r="A23" s="46" t="s">
        <v>49</v>
      </c>
      <c r="B23" s="47" t="s">
        <v>50</v>
      </c>
      <c r="C23" s="48" t="s">
        <v>51</v>
      </c>
      <c r="D23" s="707">
        <v>12485.17</v>
      </c>
      <c r="E23" s="708">
        <v>11924.88</v>
      </c>
    </row>
    <row r="24" spans="1:5" ht="12.75" customHeight="1" x14ac:dyDescent="0.25">
      <c r="A24" s="46" t="s">
        <v>52</v>
      </c>
      <c r="B24" s="47" t="s">
        <v>53</v>
      </c>
      <c r="C24" s="48" t="s">
        <v>54</v>
      </c>
      <c r="D24" s="707">
        <v>18573.349999999999</v>
      </c>
      <c r="E24" s="708">
        <v>49123.97</v>
      </c>
    </row>
    <row r="25" spans="1:5" ht="12.75" customHeight="1" x14ac:dyDescent="0.25">
      <c r="A25" s="46" t="s">
        <v>55</v>
      </c>
      <c r="B25" s="47" t="s">
        <v>56</v>
      </c>
      <c r="C25" s="48" t="s">
        <v>57</v>
      </c>
      <c r="D25" s="707">
        <v>21368.35</v>
      </c>
      <c r="E25" s="708">
        <v>6921.56</v>
      </c>
    </row>
    <row r="26" spans="1:5" ht="12.75" customHeight="1" x14ac:dyDescent="0.25">
      <c r="A26" s="46" t="s">
        <v>58</v>
      </c>
      <c r="B26" s="47" t="s">
        <v>59</v>
      </c>
      <c r="C26" s="48" t="s">
        <v>60</v>
      </c>
      <c r="D26" s="707"/>
      <c r="E26" s="708"/>
    </row>
    <row r="27" spans="1:5" ht="12.75" customHeight="1" x14ac:dyDescent="0.25">
      <c r="A27" s="49" t="s">
        <v>61</v>
      </c>
      <c r="B27" s="47" t="s">
        <v>62</v>
      </c>
      <c r="C27" s="48" t="s">
        <v>63</v>
      </c>
      <c r="D27" s="705">
        <f>SUM(D28:D34)</f>
        <v>0</v>
      </c>
      <c r="E27" s="706">
        <f>SUM(E28:E34)</f>
        <v>0</v>
      </c>
    </row>
    <row r="28" spans="1:5" ht="12.75" customHeight="1" x14ac:dyDescent="0.25">
      <c r="A28" s="46" t="s">
        <v>64</v>
      </c>
      <c r="B28" s="47" t="s">
        <v>65</v>
      </c>
      <c r="C28" s="48" t="s">
        <v>66</v>
      </c>
      <c r="D28" s="707"/>
      <c r="E28" s="708"/>
    </row>
    <row r="29" spans="1:5" ht="12.75" customHeight="1" x14ac:dyDescent="0.25">
      <c r="A29" s="46" t="s">
        <v>67</v>
      </c>
      <c r="B29" s="47" t="s">
        <v>68</v>
      </c>
      <c r="C29" s="48" t="s">
        <v>69</v>
      </c>
      <c r="D29" s="707"/>
      <c r="E29" s="708"/>
    </row>
    <row r="30" spans="1:5" ht="12.75" customHeight="1" x14ac:dyDescent="0.25">
      <c r="A30" s="46" t="s">
        <v>70</v>
      </c>
      <c r="B30" s="47" t="s">
        <v>71</v>
      </c>
      <c r="C30" s="48" t="s">
        <v>72</v>
      </c>
      <c r="D30" s="707"/>
      <c r="E30" s="708"/>
    </row>
    <row r="31" spans="1:5" ht="12.75" customHeight="1" x14ac:dyDescent="0.25">
      <c r="A31" s="46" t="s">
        <v>73</v>
      </c>
      <c r="B31" s="47" t="s">
        <v>74</v>
      </c>
      <c r="C31" s="48" t="s">
        <v>75</v>
      </c>
      <c r="D31" s="707"/>
      <c r="E31" s="708"/>
    </row>
    <row r="32" spans="1:5" ht="12.75" customHeight="1" x14ac:dyDescent="0.25">
      <c r="A32" s="46" t="s">
        <v>76</v>
      </c>
      <c r="B32" s="47" t="s">
        <v>77</v>
      </c>
      <c r="C32" s="48" t="s">
        <v>78</v>
      </c>
      <c r="D32" s="707"/>
      <c r="E32" s="708"/>
    </row>
    <row r="33" spans="1:5" ht="12.75" customHeight="1" x14ac:dyDescent="0.25">
      <c r="A33" s="46" t="s">
        <v>79</v>
      </c>
      <c r="B33" s="47" t="s">
        <v>80</v>
      </c>
      <c r="C33" s="48" t="s">
        <v>81</v>
      </c>
      <c r="D33" s="707"/>
      <c r="E33" s="708"/>
    </row>
    <row r="34" spans="1:5" ht="12.75" customHeight="1" x14ac:dyDescent="0.25">
      <c r="A34" s="46" t="s">
        <v>604</v>
      </c>
      <c r="B34" s="47" t="s">
        <v>82</v>
      </c>
      <c r="C34" s="48" t="s">
        <v>83</v>
      </c>
      <c r="D34" s="707"/>
      <c r="E34" s="708"/>
    </row>
    <row r="35" spans="1:5" ht="12.75" customHeight="1" x14ac:dyDescent="0.25">
      <c r="A35" s="49" t="s">
        <v>84</v>
      </c>
      <c r="B35" s="47" t="s">
        <v>85</v>
      </c>
      <c r="C35" s="48" t="s">
        <v>86</v>
      </c>
      <c r="D35" s="705">
        <f>SUM(D36:D46)</f>
        <v>-34474.46</v>
      </c>
      <c r="E35" s="706">
        <f>SUM(E36:E46)</f>
        <v>-38319.71</v>
      </c>
    </row>
    <row r="36" spans="1:5" ht="12.75" customHeight="1" x14ac:dyDescent="0.25">
      <c r="A36" s="46" t="s">
        <v>87</v>
      </c>
      <c r="B36" s="47" t="s">
        <v>88</v>
      </c>
      <c r="C36" s="48" t="s">
        <v>89</v>
      </c>
      <c r="D36" s="707"/>
      <c r="E36" s="708"/>
    </row>
    <row r="37" spans="1:5" ht="12.75" customHeight="1" x14ac:dyDescent="0.25">
      <c r="A37" s="46" t="s">
        <v>90</v>
      </c>
      <c r="B37" s="47" t="s">
        <v>91</v>
      </c>
      <c r="C37" s="48" t="s">
        <v>92</v>
      </c>
      <c r="D37" s="707">
        <v>-4389.84</v>
      </c>
      <c r="E37" s="708">
        <v>-5415.19</v>
      </c>
    </row>
    <row r="38" spans="1:5" ht="12.75" customHeight="1" x14ac:dyDescent="0.25">
      <c r="A38" s="46" t="s">
        <v>93</v>
      </c>
      <c r="B38" s="47" t="s">
        <v>94</v>
      </c>
      <c r="C38" s="48" t="s">
        <v>95</v>
      </c>
      <c r="D38" s="707"/>
      <c r="E38" s="708"/>
    </row>
    <row r="39" spans="1:5" ht="12.75" customHeight="1" x14ac:dyDescent="0.25">
      <c r="A39" s="46" t="s">
        <v>96</v>
      </c>
      <c r="B39" s="47" t="s">
        <v>97</v>
      </c>
      <c r="C39" s="48" t="s">
        <v>98</v>
      </c>
      <c r="D39" s="707">
        <v>-830.18</v>
      </c>
      <c r="E39" s="708">
        <v>-830.18</v>
      </c>
    </row>
    <row r="40" spans="1:5" ht="12.75" customHeight="1" x14ac:dyDescent="0.25">
      <c r="A40" s="46" t="s">
        <v>99</v>
      </c>
      <c r="B40" s="47" t="s">
        <v>100</v>
      </c>
      <c r="C40" s="48" t="s">
        <v>101</v>
      </c>
      <c r="D40" s="707"/>
      <c r="E40" s="708"/>
    </row>
    <row r="41" spans="1:5" ht="12.75" customHeight="1" x14ac:dyDescent="0.25">
      <c r="A41" s="46" t="s">
        <v>102</v>
      </c>
      <c r="B41" s="47" t="s">
        <v>103</v>
      </c>
      <c r="C41" s="48" t="s">
        <v>104</v>
      </c>
      <c r="D41" s="707">
        <v>-4652.74</v>
      </c>
      <c r="E41" s="708">
        <v>-5449.03</v>
      </c>
    </row>
    <row r="42" spans="1:5" ht="12.75" customHeight="1" x14ac:dyDescent="0.25">
      <c r="A42" s="46" t="s">
        <v>105</v>
      </c>
      <c r="B42" s="47" t="s">
        <v>106</v>
      </c>
      <c r="C42" s="48" t="s">
        <v>107</v>
      </c>
      <c r="D42" s="707">
        <v>-11758.66</v>
      </c>
      <c r="E42" s="708">
        <v>-14127.74</v>
      </c>
    </row>
    <row r="43" spans="1:5" ht="12.75" customHeight="1" x14ac:dyDescent="0.25">
      <c r="A43" s="46" t="s">
        <v>108</v>
      </c>
      <c r="B43" s="47" t="s">
        <v>109</v>
      </c>
      <c r="C43" s="48" t="s">
        <v>110</v>
      </c>
      <c r="D43" s="707"/>
      <c r="E43" s="708"/>
    </row>
    <row r="44" spans="1:5" ht="12.75" customHeight="1" x14ac:dyDescent="0.25">
      <c r="A44" s="46" t="s">
        <v>111</v>
      </c>
      <c r="B44" s="47" t="s">
        <v>112</v>
      </c>
      <c r="C44" s="48" t="s">
        <v>113</v>
      </c>
      <c r="D44" s="707"/>
      <c r="E44" s="708"/>
    </row>
    <row r="45" spans="1:5" ht="12.75" customHeight="1" x14ac:dyDescent="0.25">
      <c r="A45" s="46" t="s">
        <v>681</v>
      </c>
      <c r="B45" s="47" t="s">
        <v>114</v>
      </c>
      <c r="C45" s="48" t="s">
        <v>115</v>
      </c>
      <c r="D45" s="707">
        <v>-12485.17</v>
      </c>
      <c r="E45" s="708">
        <v>-11924.88</v>
      </c>
    </row>
    <row r="46" spans="1:5" ht="13.5" thickBot="1" x14ac:dyDescent="0.3">
      <c r="A46" s="50" t="s">
        <v>682</v>
      </c>
      <c r="B46" s="51" t="s">
        <v>116</v>
      </c>
      <c r="C46" s="52" t="s">
        <v>117</v>
      </c>
      <c r="D46" s="709">
        <v>-357.87</v>
      </c>
      <c r="E46" s="710">
        <v>-572.69000000000005</v>
      </c>
    </row>
    <row r="47" spans="1:5" ht="12.75" customHeight="1" x14ac:dyDescent="0.25">
      <c r="A47" s="53" t="s">
        <v>118</v>
      </c>
      <c r="B47" s="54" t="s">
        <v>119</v>
      </c>
      <c r="C47" s="55" t="s">
        <v>120</v>
      </c>
      <c r="D47" s="711">
        <f>D48+D58+D78+D87</f>
        <v>46941.91</v>
      </c>
      <c r="E47" s="712">
        <f>E48+E58+E78+E87</f>
        <v>58514.05</v>
      </c>
    </row>
    <row r="48" spans="1:5" ht="12.75" customHeight="1" x14ac:dyDescent="0.25">
      <c r="A48" s="49" t="s">
        <v>121</v>
      </c>
      <c r="B48" s="47" t="s">
        <v>122</v>
      </c>
      <c r="C48" s="48" t="s">
        <v>123</v>
      </c>
      <c r="D48" s="705">
        <f>SUM(D49:D57)</f>
        <v>263.02</v>
      </c>
      <c r="E48" s="706">
        <f>SUM(E49:E57)</f>
        <v>285.45</v>
      </c>
    </row>
    <row r="49" spans="1:5" ht="12.75" customHeight="1" x14ac:dyDescent="0.25">
      <c r="A49" s="46" t="s">
        <v>124</v>
      </c>
      <c r="B49" s="47" t="s">
        <v>125</v>
      </c>
      <c r="C49" s="48" t="s">
        <v>126</v>
      </c>
      <c r="D49" s="707">
        <v>200.15</v>
      </c>
      <c r="E49" s="708">
        <v>221.25</v>
      </c>
    </row>
    <row r="50" spans="1:5" ht="12.75" customHeight="1" x14ac:dyDescent="0.25">
      <c r="A50" s="46" t="s">
        <v>127</v>
      </c>
      <c r="B50" s="47" t="s">
        <v>128</v>
      </c>
      <c r="C50" s="48" t="s">
        <v>129</v>
      </c>
      <c r="D50" s="707"/>
      <c r="E50" s="708"/>
    </row>
    <row r="51" spans="1:5" ht="12.75" customHeight="1" x14ac:dyDescent="0.25">
      <c r="A51" s="46" t="s">
        <v>130</v>
      </c>
      <c r="B51" s="47" t="s">
        <v>131</v>
      </c>
      <c r="C51" s="48" t="s">
        <v>132</v>
      </c>
      <c r="D51" s="707"/>
      <c r="E51" s="708"/>
    </row>
    <row r="52" spans="1:5" ht="12.75" customHeight="1" x14ac:dyDescent="0.25">
      <c r="A52" s="46" t="s">
        <v>133</v>
      </c>
      <c r="B52" s="47" t="s">
        <v>134</v>
      </c>
      <c r="C52" s="48" t="s">
        <v>135</v>
      </c>
      <c r="D52" s="707"/>
      <c r="E52" s="708"/>
    </row>
    <row r="53" spans="1:5" ht="12.75" customHeight="1" x14ac:dyDescent="0.25">
      <c r="A53" s="46" t="s">
        <v>136</v>
      </c>
      <c r="B53" s="47" t="s">
        <v>137</v>
      </c>
      <c r="C53" s="48" t="s">
        <v>138</v>
      </c>
      <c r="D53" s="707"/>
      <c r="E53" s="708"/>
    </row>
    <row r="54" spans="1:5" ht="12.75" customHeight="1" x14ac:dyDescent="0.25">
      <c r="A54" s="46" t="s">
        <v>139</v>
      </c>
      <c r="B54" s="47" t="s">
        <v>140</v>
      </c>
      <c r="C54" s="48" t="s">
        <v>141</v>
      </c>
      <c r="D54" s="707"/>
      <c r="E54" s="708"/>
    </row>
    <row r="55" spans="1:5" ht="12.75" customHeight="1" x14ac:dyDescent="0.25">
      <c r="A55" s="46" t="s">
        <v>142</v>
      </c>
      <c r="B55" s="47" t="s">
        <v>143</v>
      </c>
      <c r="C55" s="48" t="s">
        <v>144</v>
      </c>
      <c r="D55" s="707">
        <v>62.87</v>
      </c>
      <c r="E55" s="708">
        <v>64.2</v>
      </c>
    </row>
    <row r="56" spans="1:5" ht="12.75" customHeight="1" x14ac:dyDescent="0.25">
      <c r="A56" s="46" t="s">
        <v>145</v>
      </c>
      <c r="B56" s="47" t="s">
        <v>146</v>
      </c>
      <c r="C56" s="48" t="s">
        <v>147</v>
      </c>
      <c r="D56" s="707"/>
      <c r="E56" s="708"/>
    </row>
    <row r="57" spans="1:5" ht="12.75" customHeight="1" x14ac:dyDescent="0.25">
      <c r="A57" s="46" t="s">
        <v>148</v>
      </c>
      <c r="B57" s="47" t="s">
        <v>149</v>
      </c>
      <c r="C57" s="48" t="s">
        <v>150</v>
      </c>
      <c r="D57" s="707"/>
      <c r="E57" s="708"/>
    </row>
    <row r="58" spans="1:5" ht="12.75" customHeight="1" x14ac:dyDescent="0.25">
      <c r="A58" s="49" t="s">
        <v>151</v>
      </c>
      <c r="B58" s="47" t="s">
        <v>152</v>
      </c>
      <c r="C58" s="48" t="s">
        <v>153</v>
      </c>
      <c r="D58" s="705">
        <f>SUM(D59:D77)</f>
        <v>3158.74</v>
      </c>
      <c r="E58" s="706">
        <f>SUM(E59:E77)</f>
        <v>4633.16</v>
      </c>
    </row>
    <row r="59" spans="1:5" ht="12.75" customHeight="1" x14ac:dyDescent="0.25">
      <c r="A59" s="46" t="s">
        <v>154</v>
      </c>
      <c r="B59" s="47" t="s">
        <v>155</v>
      </c>
      <c r="C59" s="48" t="s">
        <v>156</v>
      </c>
      <c r="D59" s="707">
        <v>52.33</v>
      </c>
      <c r="E59" s="708">
        <v>65.88</v>
      </c>
    </row>
    <row r="60" spans="1:5" ht="12.75" customHeight="1" x14ac:dyDescent="0.25">
      <c r="A60" s="46" t="s">
        <v>157</v>
      </c>
      <c r="B60" s="47" t="s">
        <v>158</v>
      </c>
      <c r="C60" s="48" t="s">
        <v>159</v>
      </c>
      <c r="D60" s="707"/>
      <c r="E60" s="708"/>
    </row>
    <row r="61" spans="1:5" ht="12.75" customHeight="1" x14ac:dyDescent="0.25">
      <c r="A61" s="46" t="s">
        <v>160</v>
      </c>
      <c r="B61" s="47" t="s">
        <v>161</v>
      </c>
      <c r="C61" s="48" t="s">
        <v>162</v>
      </c>
      <c r="D61" s="707"/>
      <c r="E61" s="708"/>
    </row>
    <row r="62" spans="1:5" ht="12.75" customHeight="1" x14ac:dyDescent="0.25">
      <c r="A62" s="46" t="s">
        <v>163</v>
      </c>
      <c r="B62" s="47" t="s">
        <v>149</v>
      </c>
      <c r="C62" s="48" t="s">
        <v>164</v>
      </c>
      <c r="D62" s="707">
        <v>1409.58</v>
      </c>
      <c r="E62" s="708">
        <v>1318.72</v>
      </c>
    </row>
    <row r="63" spans="1:5" ht="12.75" customHeight="1" x14ac:dyDescent="0.25">
      <c r="A63" s="46" t="s">
        <v>165</v>
      </c>
      <c r="B63" s="47" t="s">
        <v>166</v>
      </c>
      <c r="C63" s="48" t="s">
        <v>167</v>
      </c>
      <c r="D63" s="707">
        <v>12</v>
      </c>
      <c r="E63" s="708">
        <v>45.19</v>
      </c>
    </row>
    <row r="64" spans="1:5" ht="12.75" customHeight="1" x14ac:dyDescent="0.25">
      <c r="A64" s="46" t="s">
        <v>168</v>
      </c>
      <c r="B64" s="47" t="s">
        <v>169</v>
      </c>
      <c r="C64" s="48" t="s">
        <v>170</v>
      </c>
      <c r="D64" s="707"/>
      <c r="E64" s="708"/>
    </row>
    <row r="65" spans="1:6" ht="12.75" customHeight="1" x14ac:dyDescent="0.25">
      <c r="A65" s="350" t="s">
        <v>686</v>
      </c>
      <c r="B65" s="47" t="s">
        <v>171</v>
      </c>
      <c r="C65" s="48" t="s">
        <v>172</v>
      </c>
      <c r="D65" s="707"/>
      <c r="E65" s="708"/>
      <c r="F65" s="164"/>
    </row>
    <row r="66" spans="1:6" ht="12.75" customHeight="1" x14ac:dyDescent="0.25">
      <c r="A66" s="46" t="s">
        <v>173</v>
      </c>
      <c r="B66" s="47" t="s">
        <v>174</v>
      </c>
      <c r="C66" s="48" t="s">
        <v>175</v>
      </c>
      <c r="D66" s="707">
        <v>206.43</v>
      </c>
      <c r="E66" s="708">
        <v>26</v>
      </c>
    </row>
    <row r="67" spans="1:6" ht="12.75" customHeight="1" x14ac:dyDescent="0.25">
      <c r="A67" s="46" t="s">
        <v>176</v>
      </c>
      <c r="B67" s="47" t="s">
        <v>177</v>
      </c>
      <c r="C67" s="48" t="s">
        <v>178</v>
      </c>
      <c r="D67" s="707"/>
      <c r="E67" s="708"/>
    </row>
    <row r="68" spans="1:6" ht="12.75" customHeight="1" x14ac:dyDescent="0.25">
      <c r="A68" s="46" t="s">
        <v>179</v>
      </c>
      <c r="B68" s="47" t="s">
        <v>180</v>
      </c>
      <c r="C68" s="48" t="s">
        <v>181</v>
      </c>
      <c r="D68" s="707"/>
      <c r="E68" s="708"/>
    </row>
    <row r="69" spans="1:6" ht="12.75" customHeight="1" x14ac:dyDescent="0.25">
      <c r="A69" s="46" t="s">
        <v>182</v>
      </c>
      <c r="B69" s="47" t="s">
        <v>183</v>
      </c>
      <c r="C69" s="48" t="s">
        <v>184</v>
      </c>
      <c r="D69" s="707">
        <v>1.9</v>
      </c>
      <c r="E69" s="708"/>
    </row>
    <row r="70" spans="1:6" ht="12.75" customHeight="1" x14ac:dyDescent="0.25">
      <c r="A70" s="46" t="s">
        <v>185</v>
      </c>
      <c r="B70" s="47" t="s">
        <v>186</v>
      </c>
      <c r="C70" s="48" t="s">
        <v>187</v>
      </c>
      <c r="D70" s="707"/>
      <c r="E70" s="708"/>
    </row>
    <row r="71" spans="1:6" ht="12.75" customHeight="1" x14ac:dyDescent="0.25">
      <c r="A71" s="46" t="s">
        <v>680</v>
      </c>
      <c r="B71" s="47" t="s">
        <v>188</v>
      </c>
      <c r="C71" s="48" t="s">
        <v>189</v>
      </c>
      <c r="D71" s="707"/>
      <c r="E71" s="708"/>
    </row>
    <row r="72" spans="1:6" ht="12.75" customHeight="1" x14ac:dyDescent="0.25">
      <c r="A72" s="46" t="s">
        <v>190</v>
      </c>
      <c r="B72" s="47" t="s">
        <v>191</v>
      </c>
      <c r="C72" s="48" t="s">
        <v>192</v>
      </c>
      <c r="D72" s="707"/>
      <c r="E72" s="708"/>
    </row>
    <row r="73" spans="1:6" ht="12.75" customHeight="1" x14ac:dyDescent="0.25">
      <c r="A73" s="46" t="s">
        <v>605</v>
      </c>
      <c r="B73" s="47" t="s">
        <v>193</v>
      </c>
      <c r="C73" s="48" t="s">
        <v>194</v>
      </c>
      <c r="D73" s="707"/>
      <c r="E73" s="708"/>
    </row>
    <row r="74" spans="1:6" ht="12.75" customHeight="1" x14ac:dyDescent="0.25">
      <c r="A74" s="46" t="s">
        <v>606</v>
      </c>
      <c r="B74" s="47" t="s">
        <v>195</v>
      </c>
      <c r="C74" s="48" t="s">
        <v>196</v>
      </c>
      <c r="D74" s="707"/>
      <c r="E74" s="708"/>
    </row>
    <row r="75" spans="1:6" ht="12.75" customHeight="1" x14ac:dyDescent="0.25">
      <c r="A75" s="46" t="s">
        <v>197</v>
      </c>
      <c r="B75" s="47" t="s">
        <v>198</v>
      </c>
      <c r="C75" s="48" t="s">
        <v>199</v>
      </c>
      <c r="D75" s="707">
        <v>45.92</v>
      </c>
      <c r="E75" s="708">
        <v>3.77</v>
      </c>
    </row>
    <row r="76" spans="1:6" ht="12.75" customHeight="1" x14ac:dyDescent="0.25">
      <c r="A76" s="46" t="s">
        <v>200</v>
      </c>
      <c r="B76" s="47" t="s">
        <v>201</v>
      </c>
      <c r="C76" s="48" t="s">
        <v>202</v>
      </c>
      <c r="D76" s="707">
        <v>1430.58</v>
      </c>
      <c r="E76" s="708">
        <v>3173.6</v>
      </c>
    </row>
    <row r="77" spans="1:6" ht="12.75" customHeight="1" x14ac:dyDescent="0.25">
      <c r="A77" s="46" t="s">
        <v>203</v>
      </c>
      <c r="B77" s="47" t="s">
        <v>204</v>
      </c>
      <c r="C77" s="48" t="s">
        <v>205</v>
      </c>
      <c r="D77" s="707"/>
      <c r="E77" s="708"/>
    </row>
    <row r="78" spans="1:6" ht="12.75" customHeight="1" x14ac:dyDescent="0.25">
      <c r="A78" s="49" t="s">
        <v>206</v>
      </c>
      <c r="B78" s="47" t="s">
        <v>207</v>
      </c>
      <c r="C78" s="48" t="s">
        <v>208</v>
      </c>
      <c r="D78" s="705">
        <f>SUM(D79:D86)</f>
        <v>43163.89</v>
      </c>
      <c r="E78" s="706">
        <f>SUM(E79:E86)</f>
        <v>53270.82</v>
      </c>
    </row>
    <row r="79" spans="1:6" ht="12.75" customHeight="1" x14ac:dyDescent="0.25">
      <c r="A79" s="46" t="s">
        <v>209</v>
      </c>
      <c r="B79" s="47" t="s">
        <v>210</v>
      </c>
      <c r="C79" s="48" t="s">
        <v>211</v>
      </c>
      <c r="D79" s="707">
        <v>496.8</v>
      </c>
      <c r="E79" s="708">
        <v>440.52</v>
      </c>
    </row>
    <row r="80" spans="1:6" ht="12.75" customHeight="1" x14ac:dyDescent="0.25">
      <c r="A80" s="46" t="s">
        <v>212</v>
      </c>
      <c r="B80" s="47" t="s">
        <v>213</v>
      </c>
      <c r="C80" s="48" t="s">
        <v>214</v>
      </c>
      <c r="D80" s="707">
        <v>62.35</v>
      </c>
      <c r="E80" s="708">
        <v>76.45</v>
      </c>
    </row>
    <row r="81" spans="1:5" ht="12.75" customHeight="1" x14ac:dyDescent="0.25">
      <c r="A81" s="46" t="s">
        <v>215</v>
      </c>
      <c r="B81" s="47" t="s">
        <v>216</v>
      </c>
      <c r="C81" s="48" t="s">
        <v>217</v>
      </c>
      <c r="D81" s="707">
        <v>42604.74</v>
      </c>
      <c r="E81" s="708">
        <v>52753.85</v>
      </c>
    </row>
    <row r="82" spans="1:5" ht="12.75" customHeight="1" x14ac:dyDescent="0.25">
      <c r="A82" s="46" t="s">
        <v>218</v>
      </c>
      <c r="B82" s="47" t="s">
        <v>219</v>
      </c>
      <c r="C82" s="48" t="s">
        <v>220</v>
      </c>
      <c r="D82" s="707"/>
      <c r="E82" s="708"/>
    </row>
    <row r="83" spans="1:5" ht="12.75" customHeight="1" x14ac:dyDescent="0.25">
      <c r="A83" s="46" t="s">
        <v>221</v>
      </c>
      <c r="B83" s="47" t="s">
        <v>222</v>
      </c>
      <c r="C83" s="48" t="s">
        <v>223</v>
      </c>
      <c r="D83" s="707"/>
      <c r="E83" s="708"/>
    </row>
    <row r="84" spans="1:5" ht="12.75" customHeight="1" x14ac:dyDescent="0.25">
      <c r="A84" s="46" t="s">
        <v>224</v>
      </c>
      <c r="B84" s="47" t="s">
        <v>225</v>
      </c>
      <c r="C84" s="48" t="s">
        <v>226</v>
      </c>
      <c r="D84" s="707"/>
      <c r="E84" s="708"/>
    </row>
    <row r="85" spans="1:5" ht="12.75" customHeight="1" x14ac:dyDescent="0.25">
      <c r="A85" s="46" t="s">
        <v>227</v>
      </c>
      <c r="B85" s="47" t="s">
        <v>228</v>
      </c>
      <c r="C85" s="48" t="s">
        <v>229</v>
      </c>
      <c r="D85" s="707"/>
      <c r="E85" s="708"/>
    </row>
    <row r="86" spans="1:5" ht="12.75" customHeight="1" x14ac:dyDescent="0.25">
      <c r="A86" s="46" t="s">
        <v>230</v>
      </c>
      <c r="B86" s="47" t="s">
        <v>231</v>
      </c>
      <c r="C86" s="48" t="s">
        <v>232</v>
      </c>
      <c r="D86" s="707"/>
      <c r="E86" s="708"/>
    </row>
    <row r="87" spans="1:5" ht="12.75" customHeight="1" x14ac:dyDescent="0.25">
      <c r="A87" s="49" t="s">
        <v>233</v>
      </c>
      <c r="B87" s="47" t="s">
        <v>234</v>
      </c>
      <c r="C87" s="48" t="s">
        <v>235</v>
      </c>
      <c r="D87" s="705">
        <f>SUM(D88:D90)</f>
        <v>356.26</v>
      </c>
      <c r="E87" s="706">
        <f>SUM(E88:E90)</f>
        <v>324.62</v>
      </c>
    </row>
    <row r="88" spans="1:5" ht="12.75" customHeight="1" x14ac:dyDescent="0.25">
      <c r="A88" s="46" t="s">
        <v>236</v>
      </c>
      <c r="B88" s="47" t="s">
        <v>237</v>
      </c>
      <c r="C88" s="48" t="s">
        <v>238</v>
      </c>
      <c r="D88" s="707">
        <v>329.19</v>
      </c>
      <c r="E88" s="708">
        <v>266.69</v>
      </c>
    </row>
    <row r="89" spans="1:5" ht="12.75" customHeight="1" x14ac:dyDescent="0.25">
      <c r="A89" s="46" t="s">
        <v>239</v>
      </c>
      <c r="B89" s="47" t="s">
        <v>240</v>
      </c>
      <c r="C89" s="48" t="s">
        <v>241</v>
      </c>
      <c r="D89" s="707"/>
      <c r="E89" s="708"/>
    </row>
    <row r="90" spans="1:5" ht="12.75" customHeight="1" x14ac:dyDescent="0.25">
      <c r="A90" s="46" t="s">
        <v>242</v>
      </c>
      <c r="B90" s="47" t="s">
        <v>243</v>
      </c>
      <c r="C90" s="48" t="s">
        <v>244</v>
      </c>
      <c r="D90" s="707">
        <v>27.07</v>
      </c>
      <c r="E90" s="708">
        <v>57.93</v>
      </c>
    </row>
    <row r="91" spans="1:5" ht="12.75" customHeight="1" thickBot="1" x14ac:dyDescent="0.3">
      <c r="A91" s="50" t="s">
        <v>245</v>
      </c>
      <c r="B91" s="51" t="s">
        <v>246</v>
      </c>
      <c r="C91" s="52" t="s">
        <v>247</v>
      </c>
      <c r="D91" s="713">
        <f>D7+D47</f>
        <v>215394.56000000003</v>
      </c>
      <c r="E91" s="714">
        <f>E7+E47</f>
        <v>245974.99</v>
      </c>
    </row>
    <row r="92" spans="1:5" ht="12.75" customHeight="1" thickBot="1" x14ac:dyDescent="0.3">
      <c r="A92" s="56" t="s">
        <v>248</v>
      </c>
      <c r="B92" s="1025" t="s">
        <v>249</v>
      </c>
      <c r="C92" s="1026"/>
      <c r="D92" s="230" t="s">
        <v>654</v>
      </c>
      <c r="E92" s="231" t="s">
        <v>655</v>
      </c>
    </row>
    <row r="93" spans="1:5" ht="12.75" customHeight="1" x14ac:dyDescent="0.25">
      <c r="A93" s="57" t="s">
        <v>250</v>
      </c>
      <c r="B93" s="44" t="s">
        <v>251</v>
      </c>
      <c r="C93" s="45" t="s">
        <v>252</v>
      </c>
      <c r="D93" s="703">
        <f>D94+D98</f>
        <v>188082.96</v>
      </c>
      <c r="E93" s="704">
        <f>E94+E98</f>
        <v>218854.34000000003</v>
      </c>
    </row>
    <row r="94" spans="1:5" ht="12.75" customHeight="1" x14ac:dyDescent="0.25">
      <c r="A94" s="46" t="s">
        <v>253</v>
      </c>
      <c r="B94" s="47" t="s">
        <v>254</v>
      </c>
      <c r="C94" s="48" t="s">
        <v>255</v>
      </c>
      <c r="D94" s="705">
        <f>SUM(D95:D97)</f>
        <v>188034.18</v>
      </c>
      <c r="E94" s="706">
        <f>SUM(E95:E97)</f>
        <v>217630.46000000002</v>
      </c>
    </row>
    <row r="95" spans="1:5" ht="12.75" customHeight="1" x14ac:dyDescent="0.25">
      <c r="A95" s="46" t="s">
        <v>256</v>
      </c>
      <c r="B95" s="47" t="s">
        <v>257</v>
      </c>
      <c r="C95" s="48" t="s">
        <v>258</v>
      </c>
      <c r="D95" s="707">
        <v>168300.05</v>
      </c>
      <c r="E95" s="708">
        <v>184791.63</v>
      </c>
    </row>
    <row r="96" spans="1:5" ht="12.75" customHeight="1" x14ac:dyDescent="0.25">
      <c r="A96" s="46" t="s">
        <v>259</v>
      </c>
      <c r="B96" s="47" t="s">
        <v>260</v>
      </c>
      <c r="C96" s="48" t="s">
        <v>261</v>
      </c>
      <c r="D96" s="707">
        <v>19734.13</v>
      </c>
      <c r="E96" s="708">
        <v>32838.83</v>
      </c>
    </row>
    <row r="97" spans="1:6" ht="12.75" customHeight="1" x14ac:dyDescent="0.25">
      <c r="A97" s="46" t="s">
        <v>262</v>
      </c>
      <c r="B97" s="47" t="s">
        <v>263</v>
      </c>
      <c r="C97" s="48" t="s">
        <v>264</v>
      </c>
      <c r="D97" s="707"/>
      <c r="E97" s="708"/>
      <c r="F97" s="165"/>
    </row>
    <row r="98" spans="1:6" ht="12.75" customHeight="1" x14ac:dyDescent="0.25">
      <c r="A98" s="49" t="s">
        <v>683</v>
      </c>
      <c r="B98" s="47" t="s">
        <v>265</v>
      </c>
      <c r="C98" s="48" t="s">
        <v>266</v>
      </c>
      <c r="D98" s="705">
        <f>SUM(D99:D101)</f>
        <v>48.78</v>
      </c>
      <c r="E98" s="706">
        <f>SUM(E99:E101)</f>
        <v>1223.8800000000001</v>
      </c>
    </row>
    <row r="99" spans="1:6" ht="12.75" customHeight="1" x14ac:dyDescent="0.25">
      <c r="A99" s="46" t="s">
        <v>267</v>
      </c>
      <c r="B99" s="47" t="s">
        <v>268</v>
      </c>
      <c r="C99" s="48" t="s">
        <v>269</v>
      </c>
      <c r="D99" s="707"/>
      <c r="E99" s="708">
        <v>1223.8800000000001</v>
      </c>
    </row>
    <row r="100" spans="1:6" ht="12.75" customHeight="1" x14ac:dyDescent="0.25">
      <c r="A100" s="46" t="s">
        <v>270</v>
      </c>
      <c r="B100" s="47" t="s">
        <v>271</v>
      </c>
      <c r="C100" s="48" t="s">
        <v>272</v>
      </c>
      <c r="D100" s="707">
        <v>48.78</v>
      </c>
      <c r="E100" s="708"/>
    </row>
    <row r="101" spans="1:6" ht="12.75" customHeight="1" x14ac:dyDescent="0.25">
      <c r="A101" s="46" t="s">
        <v>685</v>
      </c>
      <c r="B101" s="47" t="s">
        <v>273</v>
      </c>
      <c r="C101" s="48" t="s">
        <v>274</v>
      </c>
      <c r="D101" s="707"/>
      <c r="E101" s="708"/>
    </row>
    <row r="102" spans="1:6" ht="12.75" customHeight="1" x14ac:dyDescent="0.25">
      <c r="A102" s="46" t="s">
        <v>275</v>
      </c>
      <c r="B102" s="58" t="s">
        <v>276</v>
      </c>
      <c r="C102" s="48" t="s">
        <v>277</v>
      </c>
      <c r="D102" s="705">
        <f>D103+D105+D113+D137</f>
        <v>27311.599999999999</v>
      </c>
      <c r="E102" s="706">
        <f>E103+E105+E113+E137</f>
        <v>27120.95</v>
      </c>
    </row>
    <row r="103" spans="1:6" ht="12.75" customHeight="1" x14ac:dyDescent="0.25">
      <c r="A103" s="46" t="s">
        <v>278</v>
      </c>
      <c r="B103" s="47" t="s">
        <v>279</v>
      </c>
      <c r="C103" s="48" t="s">
        <v>280</v>
      </c>
      <c r="D103" s="707"/>
      <c r="E103" s="708"/>
    </row>
    <row r="104" spans="1:6" ht="12.75" customHeight="1" x14ac:dyDescent="0.25">
      <c r="A104" s="46" t="s">
        <v>281</v>
      </c>
      <c r="B104" s="47" t="s">
        <v>282</v>
      </c>
      <c r="C104" s="48" t="s">
        <v>283</v>
      </c>
      <c r="D104" s="707"/>
      <c r="E104" s="708"/>
    </row>
    <row r="105" spans="1:6" ht="12.75" customHeight="1" x14ac:dyDescent="0.25">
      <c r="A105" s="46" t="s">
        <v>284</v>
      </c>
      <c r="B105" s="47" t="s">
        <v>285</v>
      </c>
      <c r="C105" s="48" t="s">
        <v>286</v>
      </c>
      <c r="D105" s="705">
        <f>SUM(D106:D112)</f>
        <v>0</v>
      </c>
      <c r="E105" s="706">
        <f>SUM(E106:E112)</f>
        <v>0</v>
      </c>
    </row>
    <row r="106" spans="1:6" ht="12.75" customHeight="1" x14ac:dyDescent="0.25">
      <c r="A106" s="46" t="s">
        <v>287</v>
      </c>
      <c r="B106" s="47" t="s">
        <v>288</v>
      </c>
      <c r="C106" s="48" t="s">
        <v>289</v>
      </c>
      <c r="D106" s="707"/>
      <c r="E106" s="708"/>
    </row>
    <row r="107" spans="1:6" ht="12.75" customHeight="1" x14ac:dyDescent="0.25">
      <c r="A107" s="46" t="s">
        <v>607</v>
      </c>
      <c r="B107" s="47" t="s">
        <v>290</v>
      </c>
      <c r="C107" s="48" t="s">
        <v>291</v>
      </c>
      <c r="D107" s="707"/>
      <c r="E107" s="708"/>
    </row>
    <row r="108" spans="1:6" ht="12.75" customHeight="1" x14ac:dyDescent="0.25">
      <c r="A108" s="46" t="s">
        <v>292</v>
      </c>
      <c r="B108" s="47" t="s">
        <v>293</v>
      </c>
      <c r="C108" s="48" t="s">
        <v>294</v>
      </c>
      <c r="D108" s="707"/>
      <c r="E108" s="708"/>
    </row>
    <row r="109" spans="1:6" ht="12.75" customHeight="1" x14ac:dyDescent="0.25">
      <c r="A109" s="46" t="s">
        <v>295</v>
      </c>
      <c r="B109" s="47" t="s">
        <v>296</v>
      </c>
      <c r="C109" s="48" t="s">
        <v>297</v>
      </c>
      <c r="D109" s="707"/>
      <c r="E109" s="708"/>
    </row>
    <row r="110" spans="1:6" ht="12.75" customHeight="1" x14ac:dyDescent="0.25">
      <c r="A110" s="46" t="s">
        <v>298</v>
      </c>
      <c r="B110" s="47" t="s">
        <v>299</v>
      </c>
      <c r="C110" s="48" t="s">
        <v>300</v>
      </c>
      <c r="D110" s="707"/>
      <c r="E110" s="708"/>
    </row>
    <row r="111" spans="1:6" ht="12.75" customHeight="1" x14ac:dyDescent="0.25">
      <c r="A111" s="46" t="s">
        <v>301</v>
      </c>
      <c r="B111" s="47" t="s">
        <v>302</v>
      </c>
      <c r="C111" s="48" t="s">
        <v>303</v>
      </c>
      <c r="D111" s="707"/>
      <c r="E111" s="708"/>
    </row>
    <row r="112" spans="1:6" ht="12.75" customHeight="1" x14ac:dyDescent="0.25">
      <c r="A112" s="46" t="s">
        <v>304</v>
      </c>
      <c r="B112" s="47" t="s">
        <v>305</v>
      </c>
      <c r="C112" s="48" t="s">
        <v>306</v>
      </c>
      <c r="D112" s="707"/>
      <c r="E112" s="708"/>
    </row>
    <row r="113" spans="1:5" ht="12.75" customHeight="1" x14ac:dyDescent="0.25">
      <c r="A113" s="49" t="s">
        <v>307</v>
      </c>
      <c r="B113" s="47" t="s">
        <v>308</v>
      </c>
      <c r="C113" s="48" t="s">
        <v>309</v>
      </c>
      <c r="D113" s="705">
        <f>SUM(D114:D136)</f>
        <v>26216.42</v>
      </c>
      <c r="E113" s="706">
        <f>SUM(E114:E136)</f>
        <v>26231.37</v>
      </c>
    </row>
    <row r="114" spans="1:5" ht="12.75" customHeight="1" x14ac:dyDescent="0.25">
      <c r="A114" s="46" t="s">
        <v>310</v>
      </c>
      <c r="B114" s="47" t="s">
        <v>311</v>
      </c>
      <c r="C114" s="48" t="s">
        <v>312</v>
      </c>
      <c r="D114" s="707">
        <v>747.11</v>
      </c>
      <c r="E114" s="708">
        <v>5011.84</v>
      </c>
    </row>
    <row r="115" spans="1:5" ht="12.75" customHeight="1" x14ac:dyDescent="0.25">
      <c r="A115" s="46" t="s">
        <v>313</v>
      </c>
      <c r="B115" s="47" t="s">
        <v>314</v>
      </c>
      <c r="C115" s="48" t="s">
        <v>315</v>
      </c>
      <c r="D115" s="707"/>
      <c r="E115" s="708"/>
    </row>
    <row r="116" spans="1:5" ht="12.75" customHeight="1" x14ac:dyDescent="0.25">
      <c r="A116" s="46" t="s">
        <v>316</v>
      </c>
      <c r="B116" s="47" t="s">
        <v>317</v>
      </c>
      <c r="C116" s="48" t="s">
        <v>318</v>
      </c>
      <c r="D116" s="707">
        <v>11690.35</v>
      </c>
      <c r="E116" s="708">
        <v>8774.7800000000007</v>
      </c>
    </row>
    <row r="117" spans="1:5" ht="12.75" customHeight="1" x14ac:dyDescent="0.25">
      <c r="A117" s="46" t="s">
        <v>319</v>
      </c>
      <c r="B117" s="47" t="s">
        <v>320</v>
      </c>
      <c r="C117" s="48" t="s">
        <v>321</v>
      </c>
      <c r="D117" s="707">
        <v>122</v>
      </c>
      <c r="E117" s="708">
        <v>151.36000000000001</v>
      </c>
    </row>
    <row r="118" spans="1:5" ht="12.75" customHeight="1" x14ac:dyDescent="0.25">
      <c r="A118" s="46" t="s">
        <v>322</v>
      </c>
      <c r="B118" s="47" t="s">
        <v>323</v>
      </c>
      <c r="C118" s="48" t="s">
        <v>324</v>
      </c>
      <c r="D118" s="707"/>
      <c r="E118" s="708"/>
    </row>
    <row r="119" spans="1:5" ht="12.75" customHeight="1" x14ac:dyDescent="0.25">
      <c r="A119" s="46" t="s">
        <v>325</v>
      </c>
      <c r="B119" s="47" t="s">
        <v>326</v>
      </c>
      <c r="C119" s="48" t="s">
        <v>327</v>
      </c>
      <c r="D119" s="707">
        <v>5042.45</v>
      </c>
      <c r="E119" s="708">
        <v>4381.08</v>
      </c>
    </row>
    <row r="120" spans="1:5" ht="12.75" customHeight="1" x14ac:dyDescent="0.25">
      <c r="A120" s="46" t="s">
        <v>657</v>
      </c>
      <c r="B120" s="47" t="s">
        <v>171</v>
      </c>
      <c r="C120" s="48" t="s">
        <v>328</v>
      </c>
      <c r="D120" s="707">
        <v>2253.38</v>
      </c>
      <c r="E120" s="708">
        <v>2241.66</v>
      </c>
    </row>
    <row r="121" spans="1:5" ht="12.75" customHeight="1" x14ac:dyDescent="0.25">
      <c r="A121" s="46" t="s">
        <v>329</v>
      </c>
      <c r="B121" s="47" t="s">
        <v>174</v>
      </c>
      <c r="C121" s="48" t="s">
        <v>330</v>
      </c>
      <c r="D121" s="707"/>
      <c r="E121" s="708"/>
    </row>
    <row r="122" spans="1:5" ht="12.75" customHeight="1" x14ac:dyDescent="0.25">
      <c r="A122" s="46" t="s">
        <v>331</v>
      </c>
      <c r="B122" s="47" t="s">
        <v>177</v>
      </c>
      <c r="C122" s="48" t="s">
        <v>332</v>
      </c>
      <c r="D122" s="707">
        <v>909.6</v>
      </c>
      <c r="E122" s="708">
        <v>769.1</v>
      </c>
    </row>
    <row r="123" spans="1:5" ht="12.75" customHeight="1" x14ac:dyDescent="0.25">
      <c r="A123" s="46" t="s">
        <v>333</v>
      </c>
      <c r="B123" s="47" t="s">
        <v>180</v>
      </c>
      <c r="C123" s="48" t="s">
        <v>334</v>
      </c>
      <c r="D123" s="707">
        <v>115.84</v>
      </c>
      <c r="E123" s="708">
        <v>23.77</v>
      </c>
    </row>
    <row r="124" spans="1:5" ht="12.75" customHeight="1" x14ac:dyDescent="0.25">
      <c r="A124" s="46" t="s">
        <v>335</v>
      </c>
      <c r="B124" s="47" t="s">
        <v>183</v>
      </c>
      <c r="C124" s="48" t="s">
        <v>336</v>
      </c>
      <c r="D124" s="707"/>
      <c r="E124" s="708">
        <v>0.8</v>
      </c>
    </row>
    <row r="125" spans="1:5" ht="12.75" customHeight="1" x14ac:dyDescent="0.25">
      <c r="A125" s="46" t="s">
        <v>337</v>
      </c>
      <c r="B125" s="47" t="s">
        <v>186</v>
      </c>
      <c r="C125" s="48" t="s">
        <v>338</v>
      </c>
      <c r="D125" s="707">
        <v>323.97000000000003</v>
      </c>
      <c r="E125" s="708">
        <v>150.58000000000001</v>
      </c>
    </row>
    <row r="126" spans="1:5" x14ac:dyDescent="0.25">
      <c r="A126" s="46" t="s">
        <v>679</v>
      </c>
      <c r="B126" s="47" t="s">
        <v>188</v>
      </c>
      <c r="C126" s="48" t="s">
        <v>339</v>
      </c>
      <c r="D126" s="707"/>
      <c r="E126" s="708"/>
    </row>
    <row r="127" spans="1:5" x14ac:dyDescent="0.25">
      <c r="A127" s="350" t="s">
        <v>684</v>
      </c>
      <c r="B127" s="47" t="s">
        <v>340</v>
      </c>
      <c r="C127" s="48" t="s">
        <v>341</v>
      </c>
      <c r="D127" s="707"/>
      <c r="E127" s="708"/>
    </row>
    <row r="128" spans="1:5" ht="12.75" customHeight="1" x14ac:dyDescent="0.25">
      <c r="A128" s="46" t="s">
        <v>342</v>
      </c>
      <c r="B128" s="47" t="s">
        <v>343</v>
      </c>
      <c r="C128" s="48" t="s">
        <v>344</v>
      </c>
      <c r="D128" s="707"/>
      <c r="E128" s="708"/>
    </row>
    <row r="129" spans="1:5" ht="12.75" customHeight="1" x14ac:dyDescent="0.25">
      <c r="A129" s="46" t="s">
        <v>345</v>
      </c>
      <c r="B129" s="47" t="s">
        <v>193</v>
      </c>
      <c r="C129" s="48" t="s">
        <v>346</v>
      </c>
      <c r="D129" s="707"/>
      <c r="E129" s="708"/>
    </row>
    <row r="130" spans="1:5" ht="12.75" customHeight="1" x14ac:dyDescent="0.25">
      <c r="A130" s="46" t="s">
        <v>347</v>
      </c>
      <c r="B130" s="47" t="s">
        <v>348</v>
      </c>
      <c r="C130" s="48" t="s">
        <v>349</v>
      </c>
      <c r="D130" s="707">
        <v>4195.51</v>
      </c>
      <c r="E130" s="708">
        <v>3902.67</v>
      </c>
    </row>
    <row r="131" spans="1:5" ht="12.75" customHeight="1" x14ac:dyDescent="0.25">
      <c r="A131" s="46" t="s">
        <v>350</v>
      </c>
      <c r="B131" s="47" t="s">
        <v>351</v>
      </c>
      <c r="C131" s="48" t="s">
        <v>352</v>
      </c>
      <c r="D131" s="707"/>
      <c r="E131" s="708"/>
    </row>
    <row r="132" spans="1:5" ht="12.75" customHeight="1" x14ac:dyDescent="0.25">
      <c r="A132" s="46" t="s">
        <v>353</v>
      </c>
      <c r="B132" s="47" t="s">
        <v>354</v>
      </c>
      <c r="C132" s="48" t="s">
        <v>355</v>
      </c>
      <c r="D132" s="707"/>
      <c r="E132" s="708"/>
    </row>
    <row r="133" spans="1:5" ht="12.75" customHeight="1" x14ac:dyDescent="0.25">
      <c r="A133" s="46" t="s">
        <v>608</v>
      </c>
      <c r="B133" s="47" t="s">
        <v>356</v>
      </c>
      <c r="C133" s="48" t="s">
        <v>357</v>
      </c>
      <c r="D133" s="707"/>
      <c r="E133" s="708"/>
    </row>
    <row r="134" spans="1:5" ht="12.75" customHeight="1" x14ac:dyDescent="0.25">
      <c r="A134" s="46" t="s">
        <v>358</v>
      </c>
      <c r="B134" s="47" t="s">
        <v>359</v>
      </c>
      <c r="C134" s="48" t="s">
        <v>360</v>
      </c>
      <c r="D134" s="707"/>
      <c r="E134" s="708"/>
    </row>
    <row r="135" spans="1:5" ht="12.75" customHeight="1" x14ac:dyDescent="0.25">
      <c r="A135" s="46" t="s">
        <v>361</v>
      </c>
      <c r="B135" s="47" t="s">
        <v>302</v>
      </c>
      <c r="C135" s="48" t="s">
        <v>362</v>
      </c>
      <c r="D135" s="707">
        <v>816.21</v>
      </c>
      <c r="E135" s="708">
        <v>823.73</v>
      </c>
    </row>
    <row r="136" spans="1:5" ht="12.75" customHeight="1" x14ac:dyDescent="0.25">
      <c r="A136" s="46" t="s">
        <v>363</v>
      </c>
      <c r="B136" s="47" t="s">
        <v>364</v>
      </c>
      <c r="C136" s="48" t="s">
        <v>365</v>
      </c>
      <c r="D136" s="707"/>
      <c r="E136" s="708"/>
    </row>
    <row r="137" spans="1:5" ht="12.75" customHeight="1" x14ac:dyDescent="0.25">
      <c r="A137" s="49" t="s">
        <v>366</v>
      </c>
      <c r="B137" s="47" t="s">
        <v>367</v>
      </c>
      <c r="C137" s="48" t="s">
        <v>368</v>
      </c>
      <c r="D137" s="705">
        <f>SUM(D138:D140)</f>
        <v>1095.18</v>
      </c>
      <c r="E137" s="706">
        <f>SUM(E138:E140)</f>
        <v>889.58</v>
      </c>
    </row>
    <row r="138" spans="1:5" ht="12.75" customHeight="1" x14ac:dyDescent="0.25">
      <c r="A138" s="46" t="s">
        <v>369</v>
      </c>
      <c r="B138" s="47" t="s">
        <v>370</v>
      </c>
      <c r="C138" s="48" t="s">
        <v>371</v>
      </c>
      <c r="D138" s="707"/>
      <c r="E138" s="708"/>
    </row>
    <row r="139" spans="1:5" ht="12.75" customHeight="1" x14ac:dyDescent="0.25">
      <c r="A139" s="46" t="s">
        <v>372</v>
      </c>
      <c r="B139" s="47" t="s">
        <v>373</v>
      </c>
      <c r="C139" s="48" t="s">
        <v>374</v>
      </c>
      <c r="D139" s="707">
        <v>1095.18</v>
      </c>
      <c r="E139" s="708">
        <v>889.58</v>
      </c>
    </row>
    <row r="140" spans="1:5" ht="12.75" customHeight="1" x14ac:dyDescent="0.25">
      <c r="A140" s="46" t="s">
        <v>375</v>
      </c>
      <c r="B140" s="47" t="s">
        <v>376</v>
      </c>
      <c r="C140" s="48" t="s">
        <v>377</v>
      </c>
      <c r="D140" s="707"/>
      <c r="E140" s="708"/>
    </row>
    <row r="141" spans="1:5" ht="12.75" customHeight="1" thickBot="1" x14ac:dyDescent="0.3">
      <c r="A141" s="50" t="s">
        <v>378</v>
      </c>
      <c r="B141" s="59" t="s">
        <v>379</v>
      </c>
      <c r="C141" s="52" t="s">
        <v>380</v>
      </c>
      <c r="D141" s="715">
        <f>D93+D102</f>
        <v>215394.56</v>
      </c>
      <c r="E141" s="714">
        <f>E93+E102</f>
        <v>245975.29000000004</v>
      </c>
    </row>
    <row r="142" spans="1:5" ht="12.75" customHeight="1" x14ac:dyDescent="0.25">
      <c r="A142" s="60"/>
      <c r="B142" s="61"/>
      <c r="C142" s="61"/>
    </row>
    <row r="143" spans="1:5" ht="12.75" customHeight="1" x14ac:dyDescent="0.25">
      <c r="A143" s="60" t="s">
        <v>640</v>
      </c>
      <c r="B143" s="61"/>
      <c r="C143" s="61"/>
    </row>
    <row r="144" spans="1:5" ht="12.75" customHeight="1" x14ac:dyDescent="0.25">
      <c r="A144" s="62" t="s">
        <v>1002</v>
      </c>
      <c r="B144" s="63"/>
      <c r="C144" s="63"/>
    </row>
    <row r="145" spans="1:1" ht="12.75" customHeight="1" x14ac:dyDescent="0.25">
      <c r="A145" s="38" t="s">
        <v>1003</v>
      </c>
    </row>
    <row r="146" spans="1:1" x14ac:dyDescent="0.25">
      <c r="A146" s="219" t="s">
        <v>656</v>
      </c>
    </row>
    <row r="147" spans="1:1" ht="12.75" customHeight="1" x14ac:dyDescent="0.25">
      <c r="A147" s="221" t="s">
        <v>1004</v>
      </c>
    </row>
  </sheetData>
  <mergeCells count="6">
    <mergeCell ref="A4:E4"/>
    <mergeCell ref="A3:E3"/>
    <mergeCell ref="B92:C92"/>
    <mergeCell ref="B6:C6"/>
    <mergeCell ref="A1:E1"/>
    <mergeCell ref="A2:E2"/>
  </mergeCells>
  <pageMargins left="0.59055118110236227" right="0" top="0.39370078740157483" bottom="0.19685039370078741" header="0" footer="0"/>
  <pageSetup paperSize="9" scale="78" orientation="portrait" r:id="rId1"/>
  <headerFooter alignWithMargins="0"/>
  <rowBreaks count="1" manualBreakCount="1">
    <brk id="77"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7"/>
  <sheetViews>
    <sheetView windowProtection="1" zoomScaleNormal="100" workbookViewId="0">
      <selection activeCell="B11" sqref="B11"/>
    </sheetView>
  </sheetViews>
  <sheetFormatPr defaultColWidth="26.28515625" defaultRowHeight="12.75" x14ac:dyDescent="0.25"/>
  <cols>
    <col min="1" max="1" width="4.28515625" style="483" customWidth="1"/>
    <col min="2" max="2" width="13.5703125" style="483" customWidth="1"/>
    <col min="3" max="3" width="29.42578125" style="483" customWidth="1"/>
    <col min="4" max="4" width="12.140625" style="483" customWidth="1"/>
    <col min="5" max="5" width="10.7109375" style="483" customWidth="1"/>
    <col min="6" max="6" width="11.5703125" style="483" customWidth="1"/>
    <col min="7" max="7" width="10.7109375" style="483" customWidth="1"/>
    <col min="8" max="8" width="11.7109375" style="483" customWidth="1"/>
    <col min="9" max="9" width="10.7109375" style="483" customWidth="1"/>
    <col min="10" max="10" width="12.5703125" style="483" customWidth="1"/>
    <col min="11" max="11" width="2.28515625" style="483" customWidth="1"/>
    <col min="12" max="12" width="10.7109375" style="483" customWidth="1"/>
    <col min="13" max="13" width="14" style="483" customWidth="1"/>
    <col min="14" max="14" width="10.7109375" style="483" customWidth="1"/>
    <col min="15" max="15" width="8.85546875" style="483" customWidth="1"/>
    <col min="16" max="253" width="9.140625" style="483" customWidth="1"/>
    <col min="254" max="254" width="3.28515625" style="483" customWidth="1"/>
    <col min="255" max="255" width="11.85546875" style="483" customWidth="1"/>
    <col min="256" max="16384" width="26.28515625" style="483"/>
  </cols>
  <sheetData>
    <row r="1" spans="1:19" s="20" customFormat="1" ht="15.75" x14ac:dyDescent="0.25">
      <c r="A1" s="480" t="s">
        <v>808</v>
      </c>
      <c r="C1" s="19"/>
      <c r="D1" s="19"/>
      <c r="E1" s="19"/>
      <c r="F1" s="19"/>
      <c r="G1" s="19"/>
      <c r="H1" s="481"/>
      <c r="I1" s="19"/>
      <c r="J1" s="19"/>
      <c r="K1" s="482"/>
      <c r="L1" s="19"/>
      <c r="M1" s="19"/>
      <c r="N1" s="19"/>
      <c r="P1" s="19"/>
      <c r="Q1" s="19"/>
      <c r="R1" s="19"/>
      <c r="S1" s="19"/>
    </row>
    <row r="2" spans="1:19" ht="13.5" thickBot="1" x14ac:dyDescent="0.3">
      <c r="B2" s="484"/>
      <c r="C2" s="484"/>
      <c r="D2" s="485"/>
      <c r="E2" s="485"/>
      <c r="F2" s="484"/>
      <c r="G2" s="484"/>
      <c r="H2" s="484"/>
      <c r="I2" s="484"/>
      <c r="K2" s="482"/>
      <c r="L2" s="484"/>
      <c r="M2" s="484"/>
      <c r="N2" s="486" t="s">
        <v>500</v>
      </c>
      <c r="O2" s="484"/>
      <c r="P2" s="484"/>
      <c r="Q2" s="484"/>
      <c r="R2" s="484"/>
      <c r="S2" s="484"/>
    </row>
    <row r="3" spans="1:19" ht="27" customHeight="1" x14ac:dyDescent="0.25">
      <c r="A3" s="1133" t="s">
        <v>479</v>
      </c>
      <c r="B3" s="1136" t="s">
        <v>593</v>
      </c>
      <c r="C3" s="1139" t="s">
        <v>738</v>
      </c>
      <c r="D3" s="1142" t="s">
        <v>771</v>
      </c>
      <c r="E3" s="1080"/>
      <c r="F3" s="1080" t="s">
        <v>711</v>
      </c>
      <c r="G3" s="1080"/>
      <c r="H3" s="1080" t="s">
        <v>739</v>
      </c>
      <c r="I3" s="1080"/>
      <c r="J3" s="1087" t="s">
        <v>728</v>
      </c>
      <c r="K3" s="482"/>
      <c r="L3" s="1143" t="s">
        <v>786</v>
      </c>
      <c r="M3" s="1128" t="s">
        <v>871</v>
      </c>
      <c r="N3" s="1130" t="s">
        <v>713</v>
      </c>
    </row>
    <row r="4" spans="1:19" ht="15" customHeight="1" x14ac:dyDescent="0.25">
      <c r="A4" s="1134"/>
      <c r="B4" s="1137"/>
      <c r="C4" s="1140"/>
      <c r="D4" s="487" t="s">
        <v>772</v>
      </c>
      <c r="E4" s="427" t="s">
        <v>647</v>
      </c>
      <c r="F4" s="487" t="s">
        <v>766</v>
      </c>
      <c r="G4" s="427" t="s">
        <v>647</v>
      </c>
      <c r="H4" s="487" t="s">
        <v>740</v>
      </c>
      <c r="I4" s="427" t="s">
        <v>647</v>
      </c>
      <c r="J4" s="1088"/>
      <c r="K4" s="482"/>
      <c r="L4" s="1144"/>
      <c r="M4" s="1129"/>
      <c r="N4" s="1131"/>
    </row>
    <row r="5" spans="1:19" ht="12.75" customHeight="1" thickBot="1" x14ac:dyDescent="0.3">
      <c r="A5" s="1135"/>
      <c r="B5" s="1138"/>
      <c r="C5" s="1141"/>
      <c r="D5" s="428" t="s">
        <v>561</v>
      </c>
      <c r="E5" s="429" t="s">
        <v>562</v>
      </c>
      <c r="F5" s="429" t="s">
        <v>563</v>
      </c>
      <c r="G5" s="429" t="s">
        <v>564</v>
      </c>
      <c r="H5" s="429" t="s">
        <v>644</v>
      </c>
      <c r="I5" s="429" t="s">
        <v>645</v>
      </c>
      <c r="J5" s="431" t="s">
        <v>714</v>
      </c>
      <c r="K5" s="482"/>
      <c r="L5" s="488" t="s">
        <v>568</v>
      </c>
      <c r="M5" s="430" t="s">
        <v>569</v>
      </c>
      <c r="N5" s="431" t="s">
        <v>741</v>
      </c>
    </row>
    <row r="6" spans="1:19" s="482" customFormat="1" ht="28.5" customHeight="1" x14ac:dyDescent="0.25">
      <c r="A6" s="490">
        <v>1</v>
      </c>
      <c r="B6" s="969" t="s">
        <v>1212</v>
      </c>
      <c r="C6" s="1018" t="s">
        <v>1213</v>
      </c>
      <c r="D6" s="1004"/>
      <c r="E6" s="1005"/>
      <c r="F6" s="1005">
        <v>4849</v>
      </c>
      <c r="G6" s="1005">
        <v>4849</v>
      </c>
      <c r="H6" s="1005">
        <f>+D6+F6</f>
        <v>4849</v>
      </c>
      <c r="I6" s="1005">
        <f>+E6+G6</f>
        <v>4849</v>
      </c>
      <c r="J6" s="1006">
        <f>+H6-I6</f>
        <v>0</v>
      </c>
      <c r="K6" s="1007"/>
      <c r="L6" s="1008">
        <v>704</v>
      </c>
      <c r="M6" s="1005"/>
      <c r="N6" s="1009">
        <f t="shared" ref="N6:N8" si="0">+I6+L6+M6</f>
        <v>5553</v>
      </c>
    </row>
    <row r="7" spans="1:19" ht="28.5" customHeight="1" x14ac:dyDescent="0.25">
      <c r="A7" s="491">
        <f t="shared" ref="A7:A8" si="1">+A6+1</f>
        <v>2</v>
      </c>
      <c r="B7" s="970" t="s">
        <v>1214</v>
      </c>
      <c r="C7" s="1010" t="s">
        <v>1215</v>
      </c>
      <c r="D7" s="1011"/>
      <c r="E7" s="1012"/>
      <c r="F7" s="1012">
        <v>6787</v>
      </c>
      <c r="G7" s="1012">
        <v>6787</v>
      </c>
      <c r="H7" s="1012">
        <f t="shared" ref="H7:I8" si="2">+D7+F7</f>
        <v>6787</v>
      </c>
      <c r="I7" s="1012">
        <f t="shared" si="2"/>
        <v>6787</v>
      </c>
      <c r="J7" s="1013">
        <f t="shared" ref="J7:J8" si="3">+H7-I7</f>
        <v>0</v>
      </c>
      <c r="K7" s="1014"/>
      <c r="L7" s="1015">
        <v>521</v>
      </c>
      <c r="M7" s="1012"/>
      <c r="N7" s="1016">
        <f t="shared" si="0"/>
        <v>7308</v>
      </c>
    </row>
    <row r="8" spans="1:19" ht="28.5" customHeight="1" thickBot="1" x14ac:dyDescent="0.3">
      <c r="A8" s="491">
        <f t="shared" si="1"/>
        <v>3</v>
      </c>
      <c r="B8" s="971" t="s">
        <v>1216</v>
      </c>
      <c r="C8" s="1017" t="s">
        <v>1217</v>
      </c>
      <c r="D8" s="1011"/>
      <c r="E8" s="1012"/>
      <c r="F8" s="1012">
        <v>1326</v>
      </c>
      <c r="G8" s="1012">
        <v>1326</v>
      </c>
      <c r="H8" s="1012">
        <f t="shared" si="2"/>
        <v>1326</v>
      </c>
      <c r="I8" s="1012">
        <f t="shared" si="2"/>
        <v>1326</v>
      </c>
      <c r="J8" s="1013">
        <f t="shared" si="3"/>
        <v>0</v>
      </c>
      <c r="K8" s="1014"/>
      <c r="L8" s="1015"/>
      <c r="M8" s="1012"/>
      <c r="N8" s="1016">
        <f t="shared" si="0"/>
        <v>1326</v>
      </c>
    </row>
    <row r="9" spans="1:19" s="493" customFormat="1" ht="15" customHeight="1" thickBot="1" x14ac:dyDescent="0.3">
      <c r="A9" s="492">
        <v>4</v>
      </c>
      <c r="B9" s="681" t="s">
        <v>803</v>
      </c>
      <c r="C9" s="678"/>
      <c r="D9" s="650">
        <f t="shared" ref="D9:J9" si="4">SUM(D6:D8)</f>
        <v>0</v>
      </c>
      <c r="E9" s="647">
        <f t="shared" si="4"/>
        <v>0</v>
      </c>
      <c r="F9" s="647">
        <f t="shared" si="4"/>
        <v>12962</v>
      </c>
      <c r="G9" s="647">
        <f t="shared" si="4"/>
        <v>12962</v>
      </c>
      <c r="H9" s="647">
        <f t="shared" si="4"/>
        <v>12962</v>
      </c>
      <c r="I9" s="647">
        <f t="shared" si="4"/>
        <v>12962</v>
      </c>
      <c r="J9" s="648">
        <f t="shared" si="4"/>
        <v>0</v>
      </c>
      <c r="K9" s="679"/>
      <c r="L9" s="650">
        <f>SUM(L6:L8)</f>
        <v>1225</v>
      </c>
      <c r="M9" s="647">
        <f>SUM(M6:M8)</f>
        <v>0</v>
      </c>
      <c r="N9" s="648">
        <f>SUM(N6:N8)</f>
        <v>14187</v>
      </c>
    </row>
    <row r="10" spans="1:19" s="581" customFormat="1" ht="15" x14ac:dyDescent="0.25">
      <c r="A10" s="577"/>
      <c r="B10" s="578"/>
      <c r="C10" s="578"/>
      <c r="D10" s="579"/>
      <c r="E10" s="579"/>
      <c r="F10" s="579"/>
      <c r="G10" s="579"/>
      <c r="H10" s="579"/>
      <c r="I10" s="579"/>
      <c r="J10" s="579"/>
      <c r="K10" s="580"/>
      <c r="L10" s="579"/>
      <c r="M10" s="579"/>
      <c r="N10" s="579"/>
    </row>
    <row r="11" spans="1:19" ht="18" customHeight="1" x14ac:dyDescent="0.25">
      <c r="A11" s="244" t="s">
        <v>603</v>
      </c>
    </row>
    <row r="12" spans="1:19" ht="30" customHeight="1" x14ac:dyDescent="0.25">
      <c r="A12" s="1132" t="s">
        <v>797</v>
      </c>
      <c r="B12" s="1132"/>
      <c r="C12" s="1132"/>
      <c r="D12" s="1132"/>
      <c r="E12" s="1132"/>
      <c r="F12" s="1132"/>
      <c r="G12" s="1132"/>
      <c r="H12" s="1132"/>
      <c r="I12" s="1132"/>
      <c r="J12" s="1132"/>
      <c r="K12" s="1132"/>
      <c r="L12" s="1132"/>
      <c r="M12" s="1132"/>
      <c r="N12" s="1132"/>
    </row>
    <row r="13" spans="1:19" ht="14.25" customHeight="1" x14ac:dyDescent="0.25">
      <c r="A13" s="1132" t="s">
        <v>773</v>
      </c>
      <c r="B13" s="1132"/>
      <c r="C13" s="1132"/>
      <c r="D13" s="1132"/>
      <c r="E13" s="1132"/>
      <c r="F13" s="1132"/>
      <c r="G13" s="1132"/>
      <c r="H13" s="1132"/>
      <c r="I13" s="1132"/>
      <c r="J13" s="1132"/>
      <c r="K13" s="1132"/>
      <c r="L13" s="1132"/>
      <c r="M13" s="1132"/>
      <c r="N13" s="1132"/>
    </row>
    <row r="14" spans="1:19" ht="28.5" customHeight="1" x14ac:dyDescent="0.25">
      <c r="A14" s="1132" t="s">
        <v>774</v>
      </c>
      <c r="B14" s="1132"/>
      <c r="C14" s="1132"/>
      <c r="D14" s="1132"/>
      <c r="E14" s="1132"/>
      <c r="F14" s="1132"/>
      <c r="G14" s="1132"/>
      <c r="H14" s="1132"/>
      <c r="I14" s="1132"/>
      <c r="J14" s="1132"/>
      <c r="K14" s="1132"/>
      <c r="L14" s="1132"/>
      <c r="M14" s="1132"/>
      <c r="N14" s="1132"/>
    </row>
    <row r="15" spans="1:19" x14ac:dyDescent="0.25">
      <c r="A15" s="1132" t="s">
        <v>787</v>
      </c>
      <c r="B15" s="1132"/>
      <c r="C15" s="1132"/>
      <c r="D15" s="1132"/>
      <c r="E15" s="1132"/>
      <c r="F15" s="1132"/>
      <c r="G15" s="1132"/>
      <c r="H15" s="1132"/>
      <c r="I15" s="1132"/>
      <c r="J15" s="1132"/>
      <c r="K15" s="1132"/>
      <c r="L15" s="1132"/>
      <c r="M15" s="1132"/>
      <c r="N15" s="1132"/>
    </row>
    <row r="16" spans="1:19" x14ac:dyDescent="0.25">
      <c r="A16" s="1132" t="s">
        <v>826</v>
      </c>
      <c r="B16" s="1132"/>
      <c r="C16" s="1132"/>
      <c r="D16" s="1132"/>
      <c r="E16" s="1132"/>
      <c r="F16" s="1132"/>
      <c r="G16" s="1132"/>
      <c r="H16" s="1132"/>
      <c r="I16" s="1132"/>
      <c r="J16" s="1132"/>
      <c r="K16" s="1132"/>
      <c r="L16" s="1132"/>
      <c r="M16" s="1132"/>
      <c r="N16" s="1132"/>
    </row>
    <row r="27" spans="5:5" x14ac:dyDescent="0.25">
      <c r="E27" s="972"/>
    </row>
  </sheetData>
  <sheetProtection insertRows="0" deleteRows="0"/>
  <mergeCells count="15">
    <mergeCell ref="M3:M4"/>
    <mergeCell ref="N3:N4"/>
    <mergeCell ref="H3:I3"/>
    <mergeCell ref="A12:N12"/>
    <mergeCell ref="A16:N16"/>
    <mergeCell ref="A13:N13"/>
    <mergeCell ref="A14:N14"/>
    <mergeCell ref="A15:N15"/>
    <mergeCell ref="J3:J4"/>
    <mergeCell ref="A3:A5"/>
    <mergeCell ref="B3:B5"/>
    <mergeCell ref="C3:C5"/>
    <mergeCell ref="D3:E3"/>
    <mergeCell ref="F3:G3"/>
    <mergeCell ref="L3:L4"/>
  </mergeCells>
  <printOptions horizontalCentered="1"/>
  <pageMargins left="0.19685039370078741" right="0.19685039370078741" top="0.98425196850393704" bottom="0.98425196850393704" header="0.51181102362204722" footer="0.51181102362204722"/>
  <pageSetup paperSize="9" scale="87"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7F52"/>
    <pageSetUpPr fitToPage="1"/>
  </sheetPr>
  <dimension ref="A1:U44"/>
  <sheetViews>
    <sheetView windowProtection="1" zoomScale="89" zoomScaleNormal="89" workbookViewId="0">
      <selection activeCell="R23" sqref="R23"/>
    </sheetView>
  </sheetViews>
  <sheetFormatPr defaultColWidth="9.42578125" defaultRowHeight="15" x14ac:dyDescent="0.25"/>
  <cols>
    <col min="1" max="1" width="4" style="206" customWidth="1"/>
    <col min="2" max="2" width="2.28515625" style="206" customWidth="1"/>
    <col min="3" max="3" width="4.7109375" style="206" customWidth="1"/>
    <col min="4" max="4" width="7.7109375" style="206" customWidth="1"/>
    <col min="5" max="5" width="43.42578125" style="206" customWidth="1"/>
    <col min="6" max="6" width="5.42578125" style="206" customWidth="1"/>
    <col min="7" max="7" width="12.42578125" style="206" customWidth="1"/>
    <col min="8" max="8" width="10.140625" style="206" customWidth="1"/>
    <col min="9" max="9" width="11" style="206" customWidth="1"/>
    <col min="10" max="10" width="9.7109375" style="206" customWidth="1"/>
    <col min="11" max="11" width="11.28515625" style="206" customWidth="1"/>
    <col min="12" max="12" width="9.42578125" style="206" customWidth="1"/>
    <col min="13" max="13" width="10.85546875" style="206" customWidth="1"/>
    <col min="14" max="14" width="10.7109375" style="206" customWidth="1"/>
    <col min="15" max="15" width="10.42578125" style="206" customWidth="1"/>
    <col min="16" max="16" width="10.85546875" style="206" customWidth="1"/>
    <col min="17" max="17" width="2.140625" style="206" customWidth="1"/>
    <col min="18" max="19" width="10.140625" style="206" customWidth="1"/>
    <col min="20" max="245" width="9.140625" style="206" customWidth="1"/>
    <col min="246" max="246" width="5.28515625" style="206" customWidth="1"/>
    <col min="247" max="247" width="5.42578125" style="206" customWidth="1"/>
    <col min="248" max="248" width="7.7109375" style="206" customWidth="1"/>
    <col min="249" max="249" width="39.42578125" style="206" customWidth="1"/>
    <col min="250" max="250" width="11.28515625" style="206" customWidth="1"/>
    <col min="251" max="16384" width="9.42578125" style="206"/>
  </cols>
  <sheetData>
    <row r="1" spans="1:19" ht="15.75" x14ac:dyDescent="0.25">
      <c r="A1" s="607" t="s">
        <v>874</v>
      </c>
      <c r="C1" s="211"/>
      <c r="D1" s="211"/>
      <c r="E1" s="211"/>
      <c r="F1" s="211"/>
    </row>
    <row r="2" spans="1:19" ht="16.5" thickBot="1" x14ac:dyDescent="0.3">
      <c r="B2" s="211"/>
      <c r="C2" s="211"/>
      <c r="D2" s="211"/>
      <c r="S2" s="510" t="s">
        <v>508</v>
      </c>
    </row>
    <row r="3" spans="1:19" s="210" customFormat="1" ht="50.25" customHeight="1" x14ac:dyDescent="0.25">
      <c r="A3" s="1091" t="s">
        <v>479</v>
      </c>
      <c r="B3" s="1081" t="s">
        <v>789</v>
      </c>
      <c r="C3" s="1081"/>
      <c r="D3" s="1081"/>
      <c r="E3" s="1081"/>
      <c r="F3" s="1151" t="s">
        <v>793</v>
      </c>
      <c r="G3" s="1142" t="s">
        <v>710</v>
      </c>
      <c r="H3" s="1080"/>
      <c r="I3" s="1080" t="s">
        <v>711</v>
      </c>
      <c r="J3" s="1080"/>
      <c r="K3" s="1080" t="s">
        <v>712</v>
      </c>
      <c r="L3" s="1080"/>
      <c r="M3" s="1126" t="s">
        <v>792</v>
      </c>
      <c r="N3" s="1154" t="s">
        <v>998</v>
      </c>
      <c r="O3" s="1128" t="s">
        <v>920</v>
      </c>
      <c r="P3" s="1087" t="s">
        <v>921</v>
      </c>
      <c r="R3" s="1128" t="s">
        <v>875</v>
      </c>
      <c r="S3" s="1148" t="s">
        <v>713</v>
      </c>
    </row>
    <row r="4" spans="1:19" s="210" customFormat="1" ht="15" customHeight="1" x14ac:dyDescent="0.25">
      <c r="A4" s="1092"/>
      <c r="B4" s="1083"/>
      <c r="C4" s="1083"/>
      <c r="D4" s="1083"/>
      <c r="E4" s="1083"/>
      <c r="F4" s="1152"/>
      <c r="G4" s="487" t="s">
        <v>790</v>
      </c>
      <c r="H4" s="427" t="s">
        <v>791</v>
      </c>
      <c r="I4" s="427" t="s">
        <v>642</v>
      </c>
      <c r="J4" s="427" t="s">
        <v>647</v>
      </c>
      <c r="K4" s="427" t="s">
        <v>642</v>
      </c>
      <c r="L4" s="427" t="s">
        <v>647</v>
      </c>
      <c r="M4" s="1127"/>
      <c r="N4" s="1155"/>
      <c r="O4" s="1129"/>
      <c r="P4" s="1088"/>
      <c r="R4" s="1129"/>
      <c r="S4" s="1149"/>
    </row>
    <row r="5" spans="1:19" s="210" customFormat="1" ht="17.25" customHeight="1" thickBot="1" x14ac:dyDescent="0.3">
      <c r="A5" s="1093"/>
      <c r="B5" s="1085"/>
      <c r="C5" s="1085"/>
      <c r="D5" s="1085"/>
      <c r="E5" s="1085"/>
      <c r="F5" s="1153"/>
      <c r="G5" s="428" t="s">
        <v>561</v>
      </c>
      <c r="H5" s="429" t="s">
        <v>562</v>
      </c>
      <c r="I5" s="429" t="s">
        <v>563</v>
      </c>
      <c r="J5" s="429" t="s">
        <v>564</v>
      </c>
      <c r="K5" s="429" t="s">
        <v>644</v>
      </c>
      <c r="L5" s="429" t="s">
        <v>645</v>
      </c>
      <c r="M5" s="551" t="s">
        <v>777</v>
      </c>
      <c r="N5" s="574" t="s">
        <v>788</v>
      </c>
      <c r="O5" s="430" t="s">
        <v>714</v>
      </c>
      <c r="P5" s="431" t="s">
        <v>568</v>
      </c>
      <c r="R5" s="430" t="s">
        <v>569</v>
      </c>
      <c r="S5" s="489" t="s">
        <v>896</v>
      </c>
    </row>
    <row r="6" spans="1:19" s="212" customFormat="1" ht="16.5" customHeight="1" x14ac:dyDescent="0.25">
      <c r="A6" s="590">
        <v>1</v>
      </c>
      <c r="B6" s="1161" t="s">
        <v>646</v>
      </c>
      <c r="C6" s="1161"/>
      <c r="D6" s="1161"/>
      <c r="E6" s="1161"/>
      <c r="F6" s="584"/>
      <c r="G6" s="634">
        <f>+G7+G13</f>
        <v>6111</v>
      </c>
      <c r="H6" s="631">
        <f>+H7+H13</f>
        <v>8274</v>
      </c>
      <c r="I6" s="631">
        <f t="shared" ref="I6:R6" si="0">+I7+I13</f>
        <v>0</v>
      </c>
      <c r="J6" s="631">
        <f t="shared" si="0"/>
        <v>0</v>
      </c>
      <c r="K6" s="631">
        <f t="shared" si="0"/>
        <v>6111</v>
      </c>
      <c r="L6" s="631">
        <f t="shared" si="0"/>
        <v>8274</v>
      </c>
      <c r="M6" s="985">
        <v>0.85</v>
      </c>
      <c r="N6" s="631">
        <f t="shared" si="0"/>
        <v>594</v>
      </c>
      <c r="O6" s="631">
        <f t="shared" si="0"/>
        <v>-2163</v>
      </c>
      <c r="P6" s="632">
        <f t="shared" si="0"/>
        <v>0</v>
      </c>
      <c r="Q6" s="633"/>
      <c r="R6" s="631">
        <f t="shared" si="0"/>
        <v>0</v>
      </c>
      <c r="S6" s="632">
        <f>+S7+R13</f>
        <v>8274</v>
      </c>
    </row>
    <row r="7" spans="1:19" s="212" customFormat="1" ht="12.75" x14ac:dyDescent="0.25">
      <c r="A7" s="591">
        <f>A6+1</f>
        <v>2</v>
      </c>
      <c r="B7" s="1150" t="s">
        <v>892</v>
      </c>
      <c r="C7" s="1150"/>
      <c r="D7" s="1150"/>
      <c r="E7" s="1150"/>
      <c r="F7" s="560"/>
      <c r="G7" s="638">
        <f>G8</f>
        <v>6111</v>
      </c>
      <c r="H7" s="635">
        <f>H8</f>
        <v>8274</v>
      </c>
      <c r="I7" s="635">
        <f t="shared" ref="I7:P7" si="1">I8</f>
        <v>0</v>
      </c>
      <c r="J7" s="635">
        <f t="shared" si="1"/>
        <v>0</v>
      </c>
      <c r="K7" s="635">
        <f t="shared" si="1"/>
        <v>6111</v>
      </c>
      <c r="L7" s="635">
        <f t="shared" si="1"/>
        <v>8274</v>
      </c>
      <c r="M7" s="973">
        <f t="shared" si="1"/>
        <v>0.85</v>
      </c>
      <c r="N7" s="635">
        <f t="shared" si="1"/>
        <v>594</v>
      </c>
      <c r="O7" s="635">
        <f t="shared" si="1"/>
        <v>-2163</v>
      </c>
      <c r="P7" s="636">
        <f t="shared" si="1"/>
        <v>0</v>
      </c>
      <c r="Q7" s="633"/>
      <c r="R7" s="635"/>
      <c r="S7" s="636">
        <f>L8</f>
        <v>8274</v>
      </c>
    </row>
    <row r="8" spans="1:19" s="210" customFormat="1" ht="12.75" x14ac:dyDescent="0.25">
      <c r="A8" s="518">
        <f>+A7+1</f>
        <v>3</v>
      </c>
      <c r="B8" s="529"/>
      <c r="C8" s="1165" t="s">
        <v>716</v>
      </c>
      <c r="D8" s="1166"/>
      <c r="E8" s="1167"/>
      <c r="F8" s="561"/>
      <c r="G8" s="642">
        <f>G9+G11</f>
        <v>6111</v>
      </c>
      <c r="H8" s="639">
        <f>H9+H11</f>
        <v>8274</v>
      </c>
      <c r="I8" s="639">
        <f t="shared" ref="I8:P8" si="2">I9+I11</f>
        <v>0</v>
      </c>
      <c r="J8" s="639">
        <f t="shared" si="2"/>
        <v>0</v>
      </c>
      <c r="K8" s="639">
        <f t="shared" si="2"/>
        <v>6111</v>
      </c>
      <c r="L8" s="639">
        <f t="shared" si="2"/>
        <v>8274</v>
      </c>
      <c r="M8" s="974">
        <v>0.85</v>
      </c>
      <c r="N8" s="639">
        <f t="shared" si="2"/>
        <v>594</v>
      </c>
      <c r="O8" s="639">
        <f t="shared" si="2"/>
        <v>-2163</v>
      </c>
      <c r="P8" s="640">
        <f t="shared" si="2"/>
        <v>0</v>
      </c>
      <c r="Q8" s="637"/>
      <c r="R8" s="639"/>
      <c r="S8" s="640">
        <f>+L8+R8</f>
        <v>8274</v>
      </c>
    </row>
    <row r="9" spans="1:19" s="210" customFormat="1" ht="12.75" x14ac:dyDescent="0.25">
      <c r="A9" s="518">
        <f t="shared" ref="A9:A31" si="3">+A8+1</f>
        <v>4</v>
      </c>
      <c r="B9" s="523"/>
      <c r="C9" s="523"/>
      <c r="D9" s="1145" t="s">
        <v>717</v>
      </c>
      <c r="E9" s="1145"/>
      <c r="F9" s="562"/>
      <c r="G9" s="642">
        <v>3188</v>
      </c>
      <c r="H9" s="639">
        <v>6278</v>
      </c>
      <c r="I9" s="639">
        <v>0</v>
      </c>
      <c r="J9" s="639">
        <v>0</v>
      </c>
      <c r="K9" s="639">
        <f t="shared" ref="K9:L11" si="4">+G9+I9</f>
        <v>3188</v>
      </c>
      <c r="L9" s="639">
        <f t="shared" si="4"/>
        <v>6278</v>
      </c>
      <c r="M9" s="974">
        <v>0.85</v>
      </c>
      <c r="N9" s="670">
        <v>120</v>
      </c>
      <c r="O9" s="639">
        <f>+K9-L9</f>
        <v>-3090</v>
      </c>
      <c r="P9" s="640">
        <v>0</v>
      </c>
      <c r="Q9" s="637"/>
      <c r="R9" s="639"/>
      <c r="S9" s="640">
        <f t="shared" ref="S9:S11" si="5">+L9+R9</f>
        <v>6278</v>
      </c>
    </row>
    <row r="10" spans="1:19" s="210" customFormat="1" ht="12.75" x14ac:dyDescent="0.25">
      <c r="A10" s="518">
        <f t="shared" si="3"/>
        <v>5</v>
      </c>
      <c r="B10" s="523"/>
      <c r="C10" s="523"/>
      <c r="D10" s="1145" t="s">
        <v>718</v>
      </c>
      <c r="E10" s="1145"/>
      <c r="F10" s="562"/>
      <c r="G10" s="642"/>
      <c r="H10" s="639"/>
      <c r="I10" s="639"/>
      <c r="J10" s="639"/>
      <c r="K10" s="639"/>
      <c r="L10" s="639"/>
      <c r="M10" s="974"/>
      <c r="N10" s="670"/>
      <c r="O10" s="639"/>
      <c r="P10" s="640"/>
      <c r="Q10" s="637"/>
      <c r="R10" s="639"/>
      <c r="S10" s="640"/>
    </row>
    <row r="11" spans="1:19" s="210" customFormat="1" ht="12.75" x14ac:dyDescent="0.25">
      <c r="A11" s="518">
        <f t="shared" si="3"/>
        <v>6</v>
      </c>
      <c r="B11" s="524"/>
      <c r="C11" s="524"/>
      <c r="D11" s="1170" t="s">
        <v>719</v>
      </c>
      <c r="E11" s="1170"/>
      <c r="F11" s="563"/>
      <c r="G11" s="642">
        <v>2923</v>
      </c>
      <c r="H11" s="639">
        <v>1996</v>
      </c>
      <c r="I11" s="639">
        <v>0</v>
      </c>
      <c r="J11" s="639">
        <v>0</v>
      </c>
      <c r="K11" s="639">
        <f t="shared" si="4"/>
        <v>2923</v>
      </c>
      <c r="L11" s="639">
        <f t="shared" si="4"/>
        <v>1996</v>
      </c>
      <c r="M11" s="974">
        <v>0.85</v>
      </c>
      <c r="N11" s="670">
        <v>474</v>
      </c>
      <c r="O11" s="639">
        <f>+K11-L11</f>
        <v>927</v>
      </c>
      <c r="P11" s="640">
        <v>0</v>
      </c>
      <c r="Q11" s="637"/>
      <c r="R11" s="639"/>
      <c r="S11" s="640">
        <f t="shared" si="5"/>
        <v>1996</v>
      </c>
    </row>
    <row r="12" spans="1:19" s="210" customFormat="1" ht="12.75" x14ac:dyDescent="0.25">
      <c r="A12" s="518">
        <f t="shared" si="3"/>
        <v>7</v>
      </c>
      <c r="B12" s="524"/>
      <c r="C12" s="524"/>
      <c r="D12" s="1146" t="s">
        <v>648</v>
      </c>
      <c r="E12" s="1146" t="s">
        <v>648</v>
      </c>
      <c r="F12" s="564"/>
      <c r="G12" s="642"/>
      <c r="H12" s="639"/>
      <c r="I12" s="639"/>
      <c r="J12" s="639"/>
      <c r="K12" s="639"/>
      <c r="L12" s="639"/>
      <c r="M12" s="974"/>
      <c r="N12" s="670"/>
      <c r="O12" s="639"/>
      <c r="P12" s="640"/>
      <c r="Q12" s="637"/>
      <c r="R12" s="639"/>
      <c r="S12" s="640"/>
    </row>
    <row r="13" spans="1:19" s="212" customFormat="1" ht="12.75" x14ac:dyDescent="0.25">
      <c r="A13" s="585">
        <f t="shared" si="3"/>
        <v>8</v>
      </c>
      <c r="B13" s="1171" t="s">
        <v>893</v>
      </c>
      <c r="C13" s="1171"/>
      <c r="D13" s="1171"/>
      <c r="E13" s="1171"/>
      <c r="F13" s="560"/>
      <c r="G13" s="638"/>
      <c r="H13" s="635"/>
      <c r="I13" s="635"/>
      <c r="J13" s="635"/>
      <c r="K13" s="635"/>
      <c r="L13" s="635"/>
      <c r="M13" s="973"/>
      <c r="N13" s="669"/>
      <c r="O13" s="635"/>
      <c r="P13" s="636"/>
      <c r="Q13" s="633"/>
      <c r="R13" s="635"/>
      <c r="S13" s="636"/>
    </row>
    <row r="14" spans="1:19" s="210" customFormat="1" ht="12.75" x14ac:dyDescent="0.25">
      <c r="A14" s="518">
        <f t="shared" si="3"/>
        <v>9</v>
      </c>
      <c r="B14" s="523"/>
      <c r="C14" s="1145" t="s">
        <v>720</v>
      </c>
      <c r="D14" s="1145"/>
      <c r="E14" s="1145"/>
      <c r="F14" s="562"/>
      <c r="G14" s="642"/>
      <c r="H14" s="639"/>
      <c r="I14" s="639"/>
      <c r="J14" s="639"/>
      <c r="K14" s="639"/>
      <c r="L14" s="639"/>
      <c r="M14" s="974"/>
      <c r="N14" s="670"/>
      <c r="O14" s="639"/>
      <c r="P14" s="640"/>
      <c r="Q14" s="637"/>
      <c r="R14" s="639"/>
      <c r="S14" s="640"/>
    </row>
    <row r="15" spans="1:19" s="210" customFormat="1" ht="12.75" x14ac:dyDescent="0.25">
      <c r="A15" s="518">
        <f t="shared" si="3"/>
        <v>10</v>
      </c>
      <c r="B15" s="523"/>
      <c r="C15" s="536"/>
      <c r="D15" s="536" t="s">
        <v>721</v>
      </c>
      <c r="E15" s="536"/>
      <c r="F15" s="562"/>
      <c r="G15" s="642"/>
      <c r="H15" s="639"/>
      <c r="I15" s="639"/>
      <c r="J15" s="639"/>
      <c r="K15" s="639"/>
      <c r="L15" s="639"/>
      <c r="M15" s="974"/>
      <c r="N15" s="670"/>
      <c r="O15" s="639"/>
      <c r="P15" s="640"/>
      <c r="Q15" s="637"/>
      <c r="R15" s="639"/>
      <c r="S15" s="640"/>
    </row>
    <row r="16" spans="1:19" s="210" customFormat="1" ht="12.75" x14ac:dyDescent="0.25">
      <c r="A16" s="518">
        <f t="shared" si="3"/>
        <v>11</v>
      </c>
      <c r="B16" s="523"/>
      <c r="C16" s="1145" t="s">
        <v>722</v>
      </c>
      <c r="D16" s="1145"/>
      <c r="E16" s="1145"/>
      <c r="F16" s="562"/>
      <c r="G16" s="642"/>
      <c r="H16" s="639"/>
      <c r="I16" s="639"/>
      <c r="J16" s="639"/>
      <c r="K16" s="639"/>
      <c r="L16" s="639"/>
      <c r="M16" s="974"/>
      <c r="N16" s="670"/>
      <c r="O16" s="639"/>
      <c r="P16" s="640"/>
      <c r="Q16" s="637"/>
      <c r="R16" s="639"/>
      <c r="S16" s="640"/>
    </row>
    <row r="17" spans="1:20" s="210" customFormat="1" ht="12.75" x14ac:dyDescent="0.25">
      <c r="A17" s="518">
        <f t="shared" si="3"/>
        <v>12</v>
      </c>
      <c r="B17" s="366"/>
      <c r="C17" s="549"/>
      <c r="D17" s="525" t="s">
        <v>723</v>
      </c>
      <c r="E17" s="536"/>
      <c r="F17" s="562"/>
      <c r="G17" s="642"/>
      <c r="H17" s="639"/>
      <c r="I17" s="639"/>
      <c r="J17" s="639"/>
      <c r="K17" s="639"/>
      <c r="L17" s="639"/>
      <c r="M17" s="974"/>
      <c r="N17" s="670"/>
      <c r="O17" s="639"/>
      <c r="P17" s="640"/>
      <c r="Q17" s="637"/>
      <c r="R17" s="639"/>
      <c r="S17" s="640"/>
    </row>
    <row r="18" spans="1:20" s="210" customFormat="1" ht="12.75" x14ac:dyDescent="0.25">
      <c r="A18" s="518">
        <f t="shared" si="3"/>
        <v>13</v>
      </c>
      <c r="B18" s="366"/>
      <c r="C18" s="536" t="s">
        <v>724</v>
      </c>
      <c r="D18" s="366"/>
      <c r="E18" s="536"/>
      <c r="F18" s="562"/>
      <c r="G18" s="642"/>
      <c r="H18" s="639"/>
      <c r="I18" s="639"/>
      <c r="J18" s="639"/>
      <c r="K18" s="639"/>
      <c r="L18" s="639"/>
      <c r="M18" s="974"/>
      <c r="N18" s="670"/>
      <c r="O18" s="639"/>
      <c r="P18" s="640"/>
      <c r="Q18" s="637"/>
      <c r="R18" s="639"/>
      <c r="S18" s="640"/>
    </row>
    <row r="19" spans="1:20" s="210" customFormat="1" ht="12.75" x14ac:dyDescent="0.25">
      <c r="A19" s="518">
        <f t="shared" si="3"/>
        <v>14</v>
      </c>
      <c r="B19" s="366"/>
      <c r="C19" s="366"/>
      <c r="D19" s="1146" t="s">
        <v>648</v>
      </c>
      <c r="E19" s="1146" t="s">
        <v>648</v>
      </c>
      <c r="F19" s="564"/>
      <c r="G19" s="642"/>
      <c r="H19" s="639"/>
      <c r="I19" s="639"/>
      <c r="J19" s="639"/>
      <c r="K19" s="639"/>
      <c r="L19" s="639"/>
      <c r="M19" s="974"/>
      <c r="N19" s="670"/>
      <c r="O19" s="639"/>
      <c r="P19" s="640"/>
      <c r="Q19" s="637"/>
      <c r="R19" s="639"/>
      <c r="S19" s="640"/>
    </row>
    <row r="20" spans="1:20" s="210" customFormat="1" ht="12.75" x14ac:dyDescent="0.25">
      <c r="A20" s="518">
        <f t="shared" si="3"/>
        <v>15</v>
      </c>
      <c r="B20" s="366"/>
      <c r="C20" s="536" t="s">
        <v>725</v>
      </c>
      <c r="D20" s="366"/>
      <c r="E20" s="536"/>
      <c r="F20" s="562"/>
      <c r="G20" s="642"/>
      <c r="H20" s="639"/>
      <c r="I20" s="639"/>
      <c r="J20" s="639"/>
      <c r="K20" s="639"/>
      <c r="L20" s="639"/>
      <c r="M20" s="974"/>
      <c r="N20" s="670"/>
      <c r="O20" s="639"/>
      <c r="P20" s="640"/>
      <c r="Q20" s="637"/>
      <c r="R20" s="639"/>
      <c r="S20" s="640"/>
    </row>
    <row r="21" spans="1:20" s="210" customFormat="1" ht="12.75" x14ac:dyDescent="0.25">
      <c r="A21" s="518">
        <f t="shared" si="3"/>
        <v>16</v>
      </c>
      <c r="B21" s="524"/>
      <c r="C21" s="537"/>
      <c r="D21" s="525" t="s">
        <v>726</v>
      </c>
      <c r="E21" s="536"/>
      <c r="F21" s="562"/>
      <c r="G21" s="642"/>
      <c r="H21" s="639"/>
      <c r="I21" s="639"/>
      <c r="J21" s="639"/>
      <c r="K21" s="639"/>
      <c r="L21" s="639"/>
      <c r="M21" s="974"/>
      <c r="N21" s="670"/>
      <c r="O21" s="639"/>
      <c r="P21" s="640"/>
      <c r="Q21" s="637"/>
      <c r="R21" s="639"/>
      <c r="S21" s="640"/>
    </row>
    <row r="22" spans="1:20" s="210" customFormat="1" ht="12.75" x14ac:dyDescent="0.25">
      <c r="A22" s="518">
        <f t="shared" si="3"/>
        <v>17</v>
      </c>
      <c r="B22" s="366"/>
      <c r="C22" s="366"/>
      <c r="D22" s="1146" t="s">
        <v>648</v>
      </c>
      <c r="E22" s="1146" t="s">
        <v>648</v>
      </c>
      <c r="F22" s="564"/>
      <c r="G22" s="673"/>
      <c r="H22" s="674"/>
      <c r="I22" s="674"/>
      <c r="J22" s="674"/>
      <c r="K22" s="674"/>
      <c r="L22" s="674"/>
      <c r="M22" s="675"/>
      <c r="N22" s="675"/>
      <c r="O22" s="674"/>
      <c r="P22" s="676"/>
      <c r="Q22" s="637"/>
      <c r="R22" s="674"/>
      <c r="S22" s="676"/>
    </row>
    <row r="23" spans="1:20" s="212" customFormat="1" ht="15.75" customHeight="1" x14ac:dyDescent="0.25">
      <c r="A23" s="516">
        <f t="shared" si="3"/>
        <v>18</v>
      </c>
      <c r="B23" s="1162" t="s">
        <v>778</v>
      </c>
      <c r="C23" s="1077"/>
      <c r="D23" s="1077"/>
      <c r="E23" s="1163"/>
      <c r="F23" s="589"/>
      <c r="G23" s="645">
        <f>G24</f>
        <v>0</v>
      </c>
      <c r="H23" s="643">
        <f>H24</f>
        <v>2389</v>
      </c>
      <c r="I23" s="643">
        <f t="shared" ref="I23:P23" si="6">I24</f>
        <v>0</v>
      </c>
      <c r="J23" s="643">
        <f>J24</f>
        <v>2325</v>
      </c>
      <c r="K23" s="951">
        <f t="shared" si="6"/>
        <v>0</v>
      </c>
      <c r="L23" s="643">
        <f t="shared" si="6"/>
        <v>4714</v>
      </c>
      <c r="M23" s="1002">
        <v>0.85</v>
      </c>
      <c r="N23" s="643">
        <f t="shared" si="6"/>
        <v>0</v>
      </c>
      <c r="O23" s="643">
        <f>O24</f>
        <v>-4714</v>
      </c>
      <c r="P23" s="644">
        <f t="shared" si="6"/>
        <v>0</v>
      </c>
      <c r="Q23" s="646"/>
      <c r="R23" s="643">
        <f>R24</f>
        <v>265</v>
      </c>
      <c r="S23" s="644">
        <f>S24</f>
        <v>4714</v>
      </c>
      <c r="T23" s="1147"/>
    </row>
    <row r="24" spans="1:20" s="212" customFormat="1" ht="12.75" x14ac:dyDescent="0.25">
      <c r="A24" s="977">
        <f t="shared" si="3"/>
        <v>19</v>
      </c>
      <c r="B24" s="1158" t="s">
        <v>1218</v>
      </c>
      <c r="C24" s="1159"/>
      <c r="D24" s="1159"/>
      <c r="E24" s="1160"/>
      <c r="F24" s="978"/>
      <c r="G24" s="642">
        <f>G25</f>
        <v>0</v>
      </c>
      <c r="H24" s="639">
        <f>H25</f>
        <v>2389</v>
      </c>
      <c r="I24" s="639">
        <f t="shared" ref="I24:P24" si="7">I25</f>
        <v>0</v>
      </c>
      <c r="J24" s="639">
        <f>J25</f>
        <v>2325</v>
      </c>
      <c r="K24" s="639">
        <f t="shared" si="7"/>
        <v>0</v>
      </c>
      <c r="L24" s="984">
        <f t="shared" si="7"/>
        <v>4714</v>
      </c>
      <c r="M24" s="974">
        <v>0.85</v>
      </c>
      <c r="N24" s="639">
        <f t="shared" si="7"/>
        <v>0</v>
      </c>
      <c r="O24" s="639">
        <f>O25</f>
        <v>-4714</v>
      </c>
      <c r="P24" s="640">
        <f t="shared" si="7"/>
        <v>0</v>
      </c>
      <c r="Q24" s="646"/>
      <c r="R24" s="639">
        <v>265</v>
      </c>
      <c r="S24" s="640">
        <f>S25</f>
        <v>4714</v>
      </c>
      <c r="T24" s="1147"/>
    </row>
    <row r="25" spans="1:20" s="210" customFormat="1" ht="14.25" customHeight="1" x14ac:dyDescent="0.25">
      <c r="A25" s="979">
        <f t="shared" si="3"/>
        <v>20</v>
      </c>
      <c r="B25" s="980"/>
      <c r="C25" s="980"/>
      <c r="D25" s="1168" t="s">
        <v>1223</v>
      </c>
      <c r="E25" s="1169"/>
      <c r="F25" s="981"/>
      <c r="G25" s="673">
        <v>0</v>
      </c>
      <c r="H25" s="674">
        <v>2389</v>
      </c>
      <c r="I25" s="674">
        <v>0</v>
      </c>
      <c r="J25" s="674">
        <v>2325</v>
      </c>
      <c r="K25" s="674">
        <f>+G25+I25</f>
        <v>0</v>
      </c>
      <c r="L25" s="674">
        <f>J25+H25</f>
        <v>4714</v>
      </c>
      <c r="M25" s="975">
        <v>0.85</v>
      </c>
      <c r="N25" s="675">
        <v>0</v>
      </c>
      <c r="O25" s="674">
        <f>K25-L25</f>
        <v>-4714</v>
      </c>
      <c r="P25" s="676">
        <v>0</v>
      </c>
      <c r="Q25" s="982"/>
      <c r="R25" s="674">
        <v>265</v>
      </c>
      <c r="S25" s="676">
        <f>L25</f>
        <v>4714</v>
      </c>
      <c r="T25" s="1147"/>
    </row>
    <row r="26" spans="1:20" s="212" customFormat="1" ht="15.75" customHeight="1" x14ac:dyDescent="0.25">
      <c r="A26" s="516">
        <f t="shared" si="3"/>
        <v>21</v>
      </c>
      <c r="B26" s="1162" t="s">
        <v>776</v>
      </c>
      <c r="C26" s="1077"/>
      <c r="D26" s="1077"/>
      <c r="E26" s="1163"/>
      <c r="F26" s="589"/>
      <c r="G26" s="645"/>
      <c r="H26" s="643"/>
      <c r="I26" s="643"/>
      <c r="J26" s="643"/>
      <c r="K26" s="643"/>
      <c r="L26" s="643"/>
      <c r="M26" s="671"/>
      <c r="N26" s="671"/>
      <c r="O26" s="643"/>
      <c r="P26" s="644"/>
      <c r="Q26" s="633"/>
      <c r="R26" s="643"/>
      <c r="S26" s="644"/>
    </row>
    <row r="27" spans="1:20" s="212" customFormat="1" ht="12.75" x14ac:dyDescent="0.25">
      <c r="A27" s="585">
        <f>A26+1</f>
        <v>22</v>
      </c>
      <c r="B27" s="1089" t="s">
        <v>878</v>
      </c>
      <c r="C27" s="1096"/>
      <c r="D27" s="1096"/>
      <c r="E27" s="1164"/>
      <c r="F27" s="588"/>
      <c r="G27" s="638"/>
      <c r="H27" s="635"/>
      <c r="I27" s="635"/>
      <c r="J27" s="635"/>
      <c r="K27" s="635"/>
      <c r="L27" s="635"/>
      <c r="M27" s="669"/>
      <c r="N27" s="669"/>
      <c r="O27" s="635"/>
      <c r="P27" s="636"/>
      <c r="Q27" s="633"/>
      <c r="R27" s="635"/>
      <c r="S27" s="636"/>
    </row>
    <row r="28" spans="1:20" s="210" customFormat="1" ht="12.75" x14ac:dyDescent="0.25">
      <c r="A28" s="518">
        <f t="shared" si="3"/>
        <v>23</v>
      </c>
      <c r="B28" s="366"/>
      <c r="C28" s="366"/>
      <c r="D28" s="1146" t="s">
        <v>798</v>
      </c>
      <c r="E28" s="1146"/>
      <c r="F28" s="564"/>
      <c r="G28" s="642"/>
      <c r="H28" s="639"/>
      <c r="I28" s="639"/>
      <c r="J28" s="639"/>
      <c r="K28" s="639"/>
      <c r="L28" s="639"/>
      <c r="M28" s="670"/>
      <c r="N28" s="670"/>
      <c r="O28" s="639"/>
      <c r="P28" s="640"/>
      <c r="Q28" s="637"/>
      <c r="R28" s="639"/>
      <c r="S28" s="640"/>
    </row>
    <row r="29" spans="1:20" s="210" customFormat="1" ht="12.75" x14ac:dyDescent="0.25">
      <c r="A29" s="518">
        <f t="shared" si="3"/>
        <v>24</v>
      </c>
      <c r="B29" s="366"/>
      <c r="C29" s="366"/>
      <c r="D29" s="1146"/>
      <c r="E29" s="1146"/>
      <c r="F29" s="562"/>
      <c r="G29" s="642"/>
      <c r="H29" s="639"/>
      <c r="I29" s="639"/>
      <c r="J29" s="639"/>
      <c r="K29" s="639"/>
      <c r="L29" s="639"/>
      <c r="M29" s="670"/>
      <c r="N29" s="670"/>
      <c r="O29" s="639"/>
      <c r="P29" s="640"/>
      <c r="Q29" s="637"/>
      <c r="R29" s="639"/>
      <c r="S29" s="640"/>
    </row>
    <row r="30" spans="1:20" s="210" customFormat="1" ht="13.5" thickBot="1" x14ac:dyDescent="0.3">
      <c r="A30" s="519">
        <f t="shared" si="3"/>
        <v>25</v>
      </c>
      <c r="B30" s="526"/>
      <c r="C30" s="526"/>
      <c r="D30" s="526"/>
      <c r="E30" s="527"/>
      <c r="F30" s="565"/>
      <c r="G30" s="642"/>
      <c r="H30" s="639"/>
      <c r="I30" s="639"/>
      <c r="J30" s="639"/>
      <c r="K30" s="639"/>
      <c r="L30" s="639"/>
      <c r="M30" s="670"/>
      <c r="N30" s="670"/>
      <c r="O30" s="639"/>
      <c r="P30" s="640"/>
      <c r="Q30" s="637"/>
      <c r="R30" s="639"/>
      <c r="S30" s="640"/>
    </row>
    <row r="31" spans="1:20" s="210" customFormat="1" ht="18.75" customHeight="1" thickBot="1" x14ac:dyDescent="0.3">
      <c r="A31" s="520">
        <f t="shared" si="3"/>
        <v>26</v>
      </c>
      <c r="B31" s="550" t="s">
        <v>727</v>
      </c>
      <c r="C31" s="550"/>
      <c r="D31" s="550"/>
      <c r="E31" s="550"/>
      <c r="F31" s="566"/>
      <c r="G31" s="650">
        <f>+G6+G23+G26</f>
        <v>6111</v>
      </c>
      <c r="H31" s="647">
        <f>+H6+H23+H26</f>
        <v>10663</v>
      </c>
      <c r="I31" s="647">
        <f t="shared" ref="I31:S31" si="8">+I6+I23+I26</f>
        <v>0</v>
      </c>
      <c r="J31" s="647">
        <f t="shared" si="8"/>
        <v>2325</v>
      </c>
      <c r="K31" s="647">
        <f t="shared" si="8"/>
        <v>6111</v>
      </c>
      <c r="L31" s="647">
        <f t="shared" si="8"/>
        <v>12988</v>
      </c>
      <c r="M31" s="983"/>
      <c r="N31" s="677">
        <f>+N6+N23+N26</f>
        <v>594</v>
      </c>
      <c r="O31" s="647">
        <f t="shared" si="8"/>
        <v>-6877</v>
      </c>
      <c r="P31" s="648">
        <f t="shared" si="8"/>
        <v>0</v>
      </c>
      <c r="Q31" s="633"/>
      <c r="R31" s="647">
        <f t="shared" si="8"/>
        <v>265</v>
      </c>
      <c r="S31" s="648">
        <f t="shared" si="8"/>
        <v>12988</v>
      </c>
    </row>
    <row r="32" spans="1:20" s="571" customFormat="1" ht="18.75" customHeight="1" x14ac:dyDescent="0.25">
      <c r="A32" s="575"/>
      <c r="B32" s="576"/>
      <c r="C32" s="576"/>
      <c r="D32" s="576"/>
      <c r="E32" s="576"/>
      <c r="F32" s="576"/>
      <c r="G32" s="576"/>
      <c r="H32" s="576"/>
      <c r="I32" s="576"/>
      <c r="J32" s="576"/>
      <c r="K32" s="576"/>
      <c r="L32" s="576"/>
      <c r="M32" s="576"/>
      <c r="N32" s="576"/>
      <c r="O32" s="576"/>
      <c r="P32" s="576"/>
      <c r="R32" s="576"/>
      <c r="S32" s="576"/>
    </row>
    <row r="33" spans="1:21" ht="20.25" customHeight="1" x14ac:dyDescent="0.25">
      <c r="A33" s="210" t="s">
        <v>640</v>
      </c>
      <c r="O33" s="976"/>
      <c r="P33" s="976"/>
      <c r="Q33" s="976"/>
      <c r="R33" s="976"/>
      <c r="T33" s="976"/>
      <c r="U33" s="976"/>
    </row>
    <row r="34" spans="1:21" ht="55.5" customHeight="1" x14ac:dyDescent="0.25">
      <c r="A34" s="1079" t="s">
        <v>827</v>
      </c>
      <c r="B34" s="1105"/>
      <c r="C34" s="1105"/>
      <c r="D34" s="1105"/>
      <c r="E34" s="1105"/>
      <c r="F34" s="1105"/>
      <c r="G34" s="1105"/>
      <c r="H34" s="1105"/>
      <c r="I34" s="1105"/>
      <c r="J34" s="1105"/>
      <c r="K34" s="1105"/>
      <c r="L34" s="1105"/>
      <c r="M34" s="1105"/>
      <c r="N34" s="1105"/>
      <c r="O34" s="1105"/>
      <c r="P34" s="1105"/>
      <c r="Q34" s="1105"/>
      <c r="R34" s="1105"/>
      <c r="S34" s="1105"/>
    </row>
    <row r="35" spans="1:21" ht="17.25" customHeight="1" x14ac:dyDescent="0.25">
      <c r="A35" s="1079" t="s">
        <v>800</v>
      </c>
      <c r="B35" s="1105"/>
      <c r="C35" s="1105"/>
      <c r="D35" s="1105"/>
      <c r="E35" s="1105"/>
      <c r="F35" s="1105"/>
      <c r="G35" s="1105"/>
      <c r="H35" s="1105"/>
      <c r="I35" s="1105"/>
      <c r="J35" s="1105"/>
      <c r="K35" s="1105"/>
      <c r="L35" s="1105"/>
      <c r="M35" s="1105"/>
      <c r="N35" s="1105"/>
      <c r="O35" s="1105"/>
      <c r="P35" s="1105"/>
      <c r="Q35" s="1105"/>
      <c r="R35" s="1105"/>
      <c r="S35" s="1105"/>
    </row>
    <row r="36" spans="1:21" ht="15" customHeight="1" x14ac:dyDescent="0.25">
      <c r="A36" s="1079" t="s">
        <v>794</v>
      </c>
      <c r="B36" s="1105"/>
      <c r="C36" s="1105"/>
      <c r="D36" s="1105"/>
      <c r="E36" s="1105"/>
      <c r="F36" s="1105"/>
      <c r="G36" s="1105"/>
      <c r="H36" s="1105"/>
      <c r="I36" s="1105"/>
      <c r="J36" s="1105"/>
      <c r="K36" s="1105"/>
      <c r="L36" s="1105"/>
      <c r="M36" s="1105"/>
      <c r="N36" s="1105"/>
      <c r="O36" s="1105"/>
      <c r="P36" s="1105"/>
      <c r="Q36" s="1105"/>
      <c r="R36" s="1105"/>
      <c r="S36" s="1105"/>
    </row>
    <row r="37" spans="1:21" ht="15" customHeight="1" x14ac:dyDescent="0.25">
      <c r="A37" s="1079" t="s">
        <v>828</v>
      </c>
      <c r="B37" s="1105"/>
      <c r="C37" s="1105"/>
      <c r="D37" s="1105"/>
      <c r="E37" s="1105"/>
      <c r="F37" s="1105"/>
      <c r="G37" s="1105"/>
      <c r="H37" s="1105"/>
      <c r="I37" s="1105"/>
      <c r="J37" s="1105"/>
      <c r="K37" s="1105"/>
      <c r="L37" s="1105"/>
      <c r="M37" s="1105"/>
      <c r="N37" s="1105"/>
      <c r="O37" s="1105"/>
      <c r="P37" s="1105"/>
      <c r="Q37" s="1105"/>
      <c r="R37" s="1105"/>
      <c r="S37" s="1105"/>
    </row>
    <row r="38" spans="1:21" ht="15" customHeight="1" x14ac:dyDescent="0.25">
      <c r="A38" s="1079" t="s">
        <v>795</v>
      </c>
      <c r="B38" s="1105"/>
      <c r="C38" s="1105"/>
      <c r="D38" s="1105"/>
      <c r="E38" s="1105"/>
      <c r="F38" s="1105"/>
      <c r="G38" s="1105"/>
      <c r="H38" s="1105"/>
      <c r="I38" s="1105"/>
      <c r="J38" s="1105"/>
      <c r="K38" s="1105"/>
      <c r="L38" s="1105"/>
      <c r="M38" s="1105"/>
      <c r="N38" s="1105"/>
      <c r="O38" s="1105"/>
      <c r="P38" s="1105"/>
      <c r="Q38" s="1105"/>
      <c r="R38" s="1105"/>
      <c r="S38" s="1105"/>
    </row>
    <row r="39" spans="1:21" ht="15" customHeight="1" x14ac:dyDescent="0.25">
      <c r="A39" s="1079" t="s">
        <v>924</v>
      </c>
      <c r="B39" s="1105"/>
      <c r="C39" s="1105"/>
      <c r="D39" s="1105"/>
      <c r="E39" s="1105"/>
      <c r="F39" s="1105"/>
      <c r="G39" s="1105"/>
      <c r="H39" s="1105"/>
      <c r="I39" s="1105"/>
      <c r="J39" s="1105"/>
      <c r="K39" s="1105"/>
      <c r="L39" s="1105"/>
      <c r="M39" s="1105"/>
      <c r="N39" s="1105"/>
      <c r="O39" s="1105"/>
      <c r="P39" s="1105"/>
      <c r="Q39" s="1105"/>
      <c r="R39" s="1105"/>
      <c r="S39" s="1105"/>
    </row>
    <row r="40" spans="1:21" ht="15" customHeight="1" x14ac:dyDescent="0.25">
      <c r="A40" s="1079" t="s">
        <v>922</v>
      </c>
      <c r="B40" s="1105"/>
      <c r="C40" s="1105"/>
      <c r="D40" s="1105"/>
      <c r="E40" s="1105"/>
      <c r="F40" s="1105"/>
      <c r="G40" s="1105"/>
      <c r="H40" s="1105"/>
      <c r="I40" s="1105"/>
      <c r="J40" s="1105"/>
      <c r="K40" s="1105"/>
      <c r="L40" s="1105"/>
      <c r="M40" s="1105"/>
      <c r="N40" s="1105"/>
      <c r="O40" s="1105"/>
      <c r="P40" s="1105"/>
      <c r="Q40" s="1105"/>
      <c r="R40" s="1105"/>
      <c r="S40" s="1105"/>
    </row>
    <row r="41" spans="1:21" ht="15" customHeight="1" x14ac:dyDescent="0.25">
      <c r="A41" s="1156" t="s">
        <v>923</v>
      </c>
      <c r="B41" s="1157"/>
      <c r="C41" s="1157"/>
      <c r="D41" s="1157"/>
      <c r="E41" s="1157"/>
      <c r="F41" s="1157"/>
      <c r="G41" s="1157"/>
      <c r="H41" s="1157"/>
      <c r="I41" s="1157"/>
      <c r="J41" s="1157"/>
      <c r="K41" s="1157"/>
      <c r="L41" s="1157"/>
      <c r="M41" s="1157"/>
      <c r="N41" s="1157"/>
      <c r="O41" s="1157"/>
      <c r="P41" s="1157"/>
      <c r="Q41" s="1157"/>
      <c r="R41" s="1157"/>
      <c r="S41" s="1157"/>
    </row>
    <row r="42" spans="1:21" ht="30.75" customHeight="1" x14ac:dyDescent="0.25">
      <c r="A42" s="1079" t="s">
        <v>796</v>
      </c>
      <c r="B42" s="1105"/>
      <c r="C42" s="1105"/>
      <c r="D42" s="1105"/>
      <c r="E42" s="1105"/>
      <c r="F42" s="1105"/>
      <c r="G42" s="1105"/>
      <c r="H42" s="1105"/>
      <c r="I42" s="1105"/>
      <c r="J42" s="1105"/>
      <c r="K42" s="1105"/>
      <c r="L42" s="1105"/>
      <c r="M42" s="1105"/>
      <c r="N42" s="1105"/>
      <c r="O42" s="1105"/>
      <c r="P42" s="1105"/>
      <c r="Q42" s="1105"/>
      <c r="R42" s="1105"/>
      <c r="S42" s="1105"/>
    </row>
    <row r="43" spans="1:21" ht="14.25" customHeight="1" x14ac:dyDescent="0.25">
      <c r="C43" s="528"/>
      <c r="D43" s="528"/>
      <c r="E43" s="528"/>
      <c r="F43" s="528"/>
    </row>
    <row r="44" spans="1:21" x14ac:dyDescent="0.25">
      <c r="A44" s="210"/>
    </row>
  </sheetData>
  <mergeCells count="41">
    <mergeCell ref="D29:E29"/>
    <mergeCell ref="B24:E24"/>
    <mergeCell ref="A34:S34"/>
    <mergeCell ref="B6:E6"/>
    <mergeCell ref="B23:E23"/>
    <mergeCell ref="B26:E26"/>
    <mergeCell ref="B27:E27"/>
    <mergeCell ref="C8:E8"/>
    <mergeCell ref="D9:E9"/>
    <mergeCell ref="D10:E10"/>
    <mergeCell ref="D22:E22"/>
    <mergeCell ref="D28:E28"/>
    <mergeCell ref="D25:E25"/>
    <mergeCell ref="D11:E11"/>
    <mergeCell ref="D12:E12"/>
    <mergeCell ref="B13:E13"/>
    <mergeCell ref="A40:S40"/>
    <mergeCell ref="A41:S41"/>
    <mergeCell ref="A42:S42"/>
    <mergeCell ref="A35:S35"/>
    <mergeCell ref="A36:S36"/>
    <mergeCell ref="A37:S37"/>
    <mergeCell ref="A38:S38"/>
    <mergeCell ref="A39:S39"/>
    <mergeCell ref="A3:A5"/>
    <mergeCell ref="B3:E5"/>
    <mergeCell ref="G3:H3"/>
    <mergeCell ref="I3:J3"/>
    <mergeCell ref="K3:L3"/>
    <mergeCell ref="C14:E14"/>
    <mergeCell ref="C16:E16"/>
    <mergeCell ref="D19:E19"/>
    <mergeCell ref="T23:T25"/>
    <mergeCell ref="O3:O4"/>
    <mergeCell ref="P3:P4"/>
    <mergeCell ref="R3:R4"/>
    <mergeCell ref="S3:S4"/>
    <mergeCell ref="B7:E7"/>
    <mergeCell ref="M3:M4"/>
    <mergeCell ref="F3:F5"/>
    <mergeCell ref="N3:N4"/>
  </mergeCells>
  <pageMargins left="0.51181102362204722" right="0.51181102362204722" top="0.78740157480314965" bottom="0.78740157480314965" header="0.31496062992125984" footer="0.31496062992125984"/>
  <pageSetup paperSize="9" scale="65" orientation="landscape" r:id="rId1"/>
  <ignoredErrors>
    <ignoredError sqref="A2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indowProtection="1" zoomScaleNormal="100" workbookViewId="0">
      <selection activeCell="H22" sqref="H22"/>
    </sheetView>
  </sheetViews>
  <sheetFormatPr defaultRowHeight="12.75" x14ac:dyDescent="0.25"/>
  <cols>
    <col min="1" max="1" width="3.28515625" style="6" customWidth="1"/>
    <col min="2" max="2" width="7.85546875" style="6" customWidth="1"/>
    <col min="3" max="3" width="56.7109375" style="6" customWidth="1"/>
    <col min="4" max="4" width="17" style="6" customWidth="1"/>
    <col min="5" max="5" width="16.5703125" style="6" customWidth="1"/>
    <col min="6" max="6" width="11.42578125" style="6" customWidth="1"/>
    <col min="7" max="7" width="2.42578125" style="6" customWidth="1"/>
    <col min="8" max="8" width="29.85546875" style="6" customWidth="1"/>
    <col min="9" max="16384" width="9.140625" style="6"/>
  </cols>
  <sheetData>
    <row r="1" spans="1:8" ht="15.75" x14ac:dyDescent="0.25">
      <c r="A1" s="86" t="s">
        <v>809</v>
      </c>
      <c r="B1" s="11"/>
      <c r="C1" s="11"/>
      <c r="D1" s="76"/>
      <c r="E1" s="12"/>
      <c r="F1" s="87"/>
      <c r="G1" s="37"/>
      <c r="H1" s="8"/>
    </row>
    <row r="2" spans="1:8" s="3" customFormat="1" ht="13.5" thickBot="1" x14ac:dyDescent="0.3">
      <c r="A2" s="12"/>
      <c r="B2" s="12"/>
      <c r="C2" s="12"/>
      <c r="D2" s="12"/>
      <c r="E2" s="12"/>
      <c r="F2" s="13" t="s">
        <v>508</v>
      </c>
      <c r="G2" s="12"/>
      <c r="H2" s="2"/>
    </row>
    <row r="3" spans="1:8" s="7" customFormat="1" ht="19.5" customHeight="1" x14ac:dyDescent="0.25">
      <c r="A3" s="1180" t="s">
        <v>479</v>
      </c>
      <c r="B3" s="1178" t="s">
        <v>700</v>
      </c>
      <c r="C3" s="1178"/>
      <c r="D3" s="1184" t="s">
        <v>701</v>
      </c>
      <c r="E3" s="1184"/>
      <c r="F3" s="1185"/>
      <c r="G3" s="69"/>
      <c r="H3" s="164"/>
    </row>
    <row r="4" spans="1:8" s="7" customFormat="1" ht="13.5" customHeight="1" thickBot="1" x14ac:dyDescent="0.3">
      <c r="A4" s="1181"/>
      <c r="B4" s="1179"/>
      <c r="C4" s="1179"/>
      <c r="D4" s="690" t="s">
        <v>595</v>
      </c>
      <c r="E4" s="690" t="s">
        <v>509</v>
      </c>
      <c r="F4" s="14" t="s">
        <v>506</v>
      </c>
      <c r="G4" s="69"/>
      <c r="H4" s="164"/>
    </row>
    <row r="5" spans="1:8" s="7" customFormat="1" ht="12.75" customHeight="1" x14ac:dyDescent="0.25">
      <c r="A5" s="380">
        <v>1</v>
      </c>
      <c r="B5" s="1172" t="s">
        <v>1134</v>
      </c>
      <c r="C5" s="1172"/>
      <c r="D5" s="757">
        <f>SUM(D6:D9)</f>
        <v>343</v>
      </c>
      <c r="E5" s="757">
        <f>SUM(E6:E9)</f>
        <v>1223</v>
      </c>
      <c r="F5" s="758">
        <f t="shared" ref="F5:F10" si="0">SUM(D5+E5)</f>
        <v>1566</v>
      </c>
      <c r="G5" s="69"/>
      <c r="H5" s="164"/>
    </row>
    <row r="6" spans="1:8" s="7" customFormat="1" ht="12.75" customHeight="1" x14ac:dyDescent="0.2">
      <c r="A6" s="700">
        <v>2</v>
      </c>
      <c r="B6" s="1173" t="s">
        <v>641</v>
      </c>
      <c r="C6" s="375" t="s">
        <v>1135</v>
      </c>
      <c r="D6" s="759"/>
      <c r="E6" s="759"/>
      <c r="F6" s="760">
        <f t="shared" si="0"/>
        <v>0</v>
      </c>
      <c r="G6" s="69"/>
      <c r="H6" s="4"/>
    </row>
    <row r="7" spans="1:8" s="7" customFormat="1" ht="12.75" customHeight="1" x14ac:dyDescent="0.2">
      <c r="A7" s="700">
        <v>3</v>
      </c>
      <c r="B7" s="1174"/>
      <c r="C7" s="375" t="s">
        <v>1136</v>
      </c>
      <c r="D7" s="759">
        <v>343</v>
      </c>
      <c r="E7" s="759"/>
      <c r="F7" s="760">
        <f t="shared" si="0"/>
        <v>343</v>
      </c>
      <c r="G7" s="69"/>
      <c r="H7" s="4"/>
    </row>
    <row r="8" spans="1:8" s="7" customFormat="1" ht="12.75" customHeight="1" x14ac:dyDescent="0.2">
      <c r="A8" s="700">
        <v>4</v>
      </c>
      <c r="B8" s="1174"/>
      <c r="C8" s="375" t="s">
        <v>1137</v>
      </c>
      <c r="D8" s="759"/>
      <c r="E8" s="759">
        <v>634</v>
      </c>
      <c r="F8" s="760">
        <f t="shared" si="0"/>
        <v>634</v>
      </c>
      <c r="G8" s="69"/>
      <c r="H8" s="4"/>
    </row>
    <row r="9" spans="1:8" s="7" customFormat="1" ht="12.75" customHeight="1" x14ac:dyDescent="0.2">
      <c r="A9" s="700">
        <v>5</v>
      </c>
      <c r="B9" s="1175"/>
      <c r="C9" s="374" t="s">
        <v>1138</v>
      </c>
      <c r="D9" s="167"/>
      <c r="E9" s="167">
        <v>589</v>
      </c>
      <c r="F9" s="760">
        <f t="shared" si="0"/>
        <v>589</v>
      </c>
      <c r="G9" s="69"/>
      <c r="H9" s="4"/>
    </row>
    <row r="10" spans="1:8" s="7" customFormat="1" ht="12.75" customHeight="1" x14ac:dyDescent="0.2">
      <c r="A10" s="376">
        <v>6</v>
      </c>
      <c r="B10" s="377" t="s">
        <v>696</v>
      </c>
      <c r="C10" s="378"/>
      <c r="D10" s="757">
        <f>SUM(D11:D14)</f>
        <v>0</v>
      </c>
      <c r="E10" s="757">
        <f>SUM(E11:E14)</f>
        <v>258</v>
      </c>
      <c r="F10" s="758">
        <f t="shared" si="0"/>
        <v>258</v>
      </c>
      <c r="G10" s="69"/>
      <c r="H10" s="4"/>
    </row>
    <row r="11" spans="1:8" s="7" customFormat="1" ht="12.75" customHeight="1" x14ac:dyDescent="0.2">
      <c r="A11" s="700">
        <v>7</v>
      </c>
      <c r="B11" s="1173" t="s">
        <v>641</v>
      </c>
      <c r="C11" s="36" t="s">
        <v>512</v>
      </c>
      <c r="D11" s="82"/>
      <c r="E11" s="82"/>
      <c r="F11" s="760">
        <f t="shared" ref="F11:F20" si="1">SUM(D11+E11)</f>
        <v>0</v>
      </c>
      <c r="G11" s="69"/>
      <c r="H11" s="4"/>
    </row>
    <row r="12" spans="1:8" s="7" customFormat="1" ht="12.75" customHeight="1" x14ac:dyDescent="0.2">
      <c r="A12" s="700">
        <v>8</v>
      </c>
      <c r="B12" s="1174"/>
      <c r="C12" s="36" t="s">
        <v>511</v>
      </c>
      <c r="D12" s="82"/>
      <c r="E12" s="82"/>
      <c r="F12" s="760">
        <f t="shared" si="1"/>
        <v>0</v>
      </c>
      <c r="G12" s="69"/>
      <c r="H12" s="4"/>
    </row>
    <row r="13" spans="1:8" s="7" customFormat="1" ht="12.75" customHeight="1" x14ac:dyDescent="0.2">
      <c r="A13" s="700">
        <v>9</v>
      </c>
      <c r="B13" s="1174"/>
      <c r="C13" s="36" t="s">
        <v>1139</v>
      </c>
      <c r="D13" s="82"/>
      <c r="E13" s="82">
        <v>258</v>
      </c>
      <c r="F13" s="760">
        <f t="shared" si="1"/>
        <v>258</v>
      </c>
      <c r="G13" s="69"/>
      <c r="H13" s="4"/>
    </row>
    <row r="14" spans="1:8" s="7" customFormat="1" ht="12.75" customHeight="1" x14ac:dyDescent="0.2">
      <c r="A14" s="700">
        <v>10</v>
      </c>
      <c r="B14" s="1175"/>
      <c r="C14" s="36" t="s">
        <v>483</v>
      </c>
      <c r="D14" s="82"/>
      <c r="E14" s="82"/>
      <c r="F14" s="760">
        <f>E14+D14</f>
        <v>0</v>
      </c>
      <c r="G14" s="69"/>
      <c r="H14" s="4"/>
    </row>
    <row r="15" spans="1:8" s="7" customFormat="1" ht="12.75" customHeight="1" x14ac:dyDescent="0.2">
      <c r="A15" s="376">
        <v>11</v>
      </c>
      <c r="B15" s="377" t="s">
        <v>697</v>
      </c>
      <c r="C15" s="378"/>
      <c r="D15" s="757">
        <f>SUM(D16:D18)</f>
        <v>6</v>
      </c>
      <c r="E15" s="757">
        <f>SUM(E16:E18)</f>
        <v>15</v>
      </c>
      <c r="F15" s="758">
        <f t="shared" si="1"/>
        <v>21</v>
      </c>
      <c r="G15" s="69"/>
      <c r="H15" s="4"/>
    </row>
    <row r="16" spans="1:8" s="7" customFormat="1" ht="12.75" customHeight="1" x14ac:dyDescent="0.2">
      <c r="A16" s="700">
        <v>12</v>
      </c>
      <c r="B16" s="1173" t="s">
        <v>641</v>
      </c>
      <c r="C16" s="388" t="s">
        <v>512</v>
      </c>
      <c r="D16" s="82"/>
      <c r="E16" s="82"/>
      <c r="F16" s="760">
        <f t="shared" si="1"/>
        <v>0</v>
      </c>
      <c r="G16" s="69"/>
      <c r="H16" s="4"/>
    </row>
    <row r="17" spans="1:8" s="7" customFormat="1" ht="12.75" customHeight="1" x14ac:dyDescent="0.2">
      <c r="A17" s="700">
        <v>13</v>
      </c>
      <c r="B17" s="1174"/>
      <c r="C17" s="388" t="s">
        <v>511</v>
      </c>
      <c r="D17" s="82"/>
      <c r="E17" s="82"/>
      <c r="F17" s="760">
        <f t="shared" si="1"/>
        <v>0</v>
      </c>
      <c r="G17" s="69"/>
      <c r="H17" s="4"/>
    </row>
    <row r="18" spans="1:8" s="7" customFormat="1" ht="12.75" customHeight="1" x14ac:dyDescent="0.2">
      <c r="A18" s="700">
        <v>14</v>
      </c>
      <c r="B18" s="1175"/>
      <c r="C18" s="388" t="s">
        <v>483</v>
      </c>
      <c r="D18" s="82">
        <v>6</v>
      </c>
      <c r="E18" s="82">
        <v>15</v>
      </c>
      <c r="F18" s="760">
        <f t="shared" si="1"/>
        <v>21</v>
      </c>
      <c r="G18" s="69"/>
      <c r="H18" s="4"/>
    </row>
    <row r="19" spans="1:8" ht="12.75" customHeight="1" x14ac:dyDescent="0.2">
      <c r="A19" s="376">
        <v>15</v>
      </c>
      <c r="B19" s="1187" t="s">
        <v>698</v>
      </c>
      <c r="C19" s="1188"/>
      <c r="D19" s="757">
        <v>15</v>
      </c>
      <c r="E19" s="757"/>
      <c r="F19" s="758">
        <f t="shared" si="1"/>
        <v>15</v>
      </c>
      <c r="G19" s="69"/>
      <c r="H19" s="4"/>
    </row>
    <row r="20" spans="1:8" ht="12.75" customHeight="1" thickBot="1" x14ac:dyDescent="0.25">
      <c r="A20" s="379">
        <v>16</v>
      </c>
      <c r="B20" s="1189" t="s">
        <v>699</v>
      </c>
      <c r="C20" s="1190"/>
      <c r="D20" s="761"/>
      <c r="E20" s="761"/>
      <c r="F20" s="762">
        <f t="shared" si="1"/>
        <v>0</v>
      </c>
      <c r="G20" s="69"/>
      <c r="H20" s="5"/>
    </row>
    <row r="21" spans="1:8" x14ac:dyDescent="0.2">
      <c r="A21" s="89"/>
      <c r="B21" s="37"/>
      <c r="C21" s="37"/>
      <c r="D21" s="37"/>
      <c r="E21" s="125"/>
      <c r="F21" s="90"/>
      <c r="G21" s="69"/>
      <c r="H21" s="5"/>
    </row>
    <row r="22" spans="1:8" x14ac:dyDescent="0.2">
      <c r="A22" s="125" t="s">
        <v>640</v>
      </c>
      <c r="B22" s="143"/>
      <c r="C22" s="143"/>
      <c r="D22" s="37"/>
      <c r="E22" s="89"/>
      <c r="F22" s="90"/>
      <c r="G22" s="69"/>
      <c r="H22" s="5"/>
    </row>
    <row r="23" spans="1:8" ht="38.25" customHeight="1" x14ac:dyDescent="0.2">
      <c r="A23" s="1182" t="s">
        <v>1140</v>
      </c>
      <c r="B23" s="1183"/>
      <c r="C23" s="1183"/>
      <c r="D23" s="1183"/>
      <c r="E23" s="1183"/>
      <c r="F23" s="1183"/>
      <c r="G23" s="69"/>
      <c r="H23" s="5"/>
    </row>
    <row r="24" spans="1:8" ht="79.5" customHeight="1" x14ac:dyDescent="0.2">
      <c r="A24" s="1079" t="s">
        <v>1141</v>
      </c>
      <c r="B24" s="1186"/>
      <c r="C24" s="1186"/>
      <c r="D24" s="1186"/>
      <c r="E24" s="1186"/>
      <c r="F24" s="1186"/>
      <c r="G24" s="1"/>
    </row>
    <row r="25" spans="1:8" ht="81" customHeight="1" x14ac:dyDescent="0.2">
      <c r="A25" s="1176" t="s">
        <v>1142</v>
      </c>
      <c r="B25" s="1177"/>
      <c r="C25" s="1177"/>
      <c r="D25" s="1177"/>
      <c r="E25" s="1177"/>
      <c r="F25" s="1177"/>
      <c r="G25" s="1"/>
    </row>
    <row r="26" spans="1:8" ht="80.25" customHeight="1" x14ac:dyDescent="0.25">
      <c r="A26" s="1176" t="s">
        <v>702</v>
      </c>
      <c r="B26" s="1177"/>
      <c r="C26" s="1177"/>
      <c r="D26" s="1177"/>
      <c r="E26" s="1177"/>
      <c r="F26" s="1177"/>
      <c r="G26" s="1"/>
      <c r="H26" s="381"/>
    </row>
    <row r="27" spans="1:8" ht="55.5" customHeight="1" x14ac:dyDescent="0.2">
      <c r="A27" s="1176" t="s">
        <v>1143</v>
      </c>
      <c r="B27" s="1177"/>
      <c r="C27" s="1177"/>
      <c r="D27" s="1177"/>
      <c r="E27" s="1177"/>
      <c r="F27" s="1177"/>
      <c r="G27" s="1"/>
    </row>
    <row r="28" spans="1:8" x14ac:dyDescent="0.2">
      <c r="G28" s="1"/>
    </row>
    <row r="29" spans="1:8" ht="15.75" x14ac:dyDescent="0.25">
      <c r="A29" s="381"/>
      <c r="G29" s="1"/>
    </row>
    <row r="30" spans="1:8" x14ac:dyDescent="0.2">
      <c r="G30" s="1"/>
    </row>
    <row r="31" spans="1:8" x14ac:dyDescent="0.2">
      <c r="G31" s="1"/>
    </row>
    <row r="32" spans="1:8" x14ac:dyDescent="0.2">
      <c r="G32" s="1"/>
    </row>
    <row r="33" spans="1:7" x14ac:dyDescent="0.2">
      <c r="G33" s="1"/>
    </row>
    <row r="40" spans="1:7" x14ac:dyDescent="0.25">
      <c r="A40" s="5"/>
    </row>
    <row r="41" spans="1:7" x14ac:dyDescent="0.25">
      <c r="A41" s="5"/>
    </row>
  </sheetData>
  <sheetProtection formatRows="0" insertRows="0" deleteRows="0"/>
  <mergeCells count="14">
    <mergeCell ref="B5:C5"/>
    <mergeCell ref="B6:B9"/>
    <mergeCell ref="A27:F27"/>
    <mergeCell ref="B3:C4"/>
    <mergeCell ref="A3:A4"/>
    <mergeCell ref="A23:F23"/>
    <mergeCell ref="D3:F3"/>
    <mergeCell ref="A24:F24"/>
    <mergeCell ref="A25:F25"/>
    <mergeCell ref="A26:F26"/>
    <mergeCell ref="B11:B14"/>
    <mergeCell ref="B16:B18"/>
    <mergeCell ref="B19:C19"/>
    <mergeCell ref="B20:C20"/>
  </mergeCells>
  <printOptions horizontalCentered="1"/>
  <pageMargins left="0.59055118110236227" right="0.59055118110236227" top="0.6692913385826772" bottom="0.6692913385826772" header="0.15748031496062992" footer="0.15748031496062992"/>
  <pageSetup paperSize="9" scale="81" orientation="portrait" cellComments="asDisplaye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indowProtection="1" zoomScaleNormal="100" workbookViewId="0">
      <selection activeCell="C34" sqref="C34"/>
    </sheetView>
  </sheetViews>
  <sheetFormatPr defaultRowHeight="12.75" x14ac:dyDescent="0.25"/>
  <cols>
    <col min="1" max="1" width="5.42578125" style="31" customWidth="1"/>
    <col min="2" max="2" width="71" style="18" customWidth="1"/>
    <col min="3" max="3" width="16.42578125" style="18" customWidth="1"/>
    <col min="4" max="4" width="17.7109375" style="18" customWidth="1"/>
    <col min="5" max="5" width="17.28515625" style="18" customWidth="1"/>
    <col min="6" max="6" width="17" style="18" customWidth="1"/>
    <col min="7" max="16384" width="9.140625" style="18"/>
  </cols>
  <sheetData>
    <row r="1" spans="1:8" ht="15.75" x14ac:dyDescent="0.25">
      <c r="A1" s="687" t="s">
        <v>810</v>
      </c>
      <c r="B1" s="11"/>
      <c r="C1" s="12"/>
      <c r="D1" s="12"/>
      <c r="E1" s="12"/>
    </row>
    <row r="2" spans="1:8" ht="13.5" thickBot="1" x14ac:dyDescent="0.3">
      <c r="A2" s="30"/>
      <c r="B2" s="12"/>
      <c r="C2" s="12"/>
      <c r="D2" s="13"/>
      <c r="E2" s="12"/>
      <c r="F2" s="239" t="s">
        <v>594</v>
      </c>
    </row>
    <row r="3" spans="1:8" ht="26.25" customHeight="1" x14ac:dyDescent="0.25">
      <c r="A3" s="1192" t="s">
        <v>479</v>
      </c>
      <c r="B3" s="1194" t="s">
        <v>513</v>
      </c>
      <c r="C3" s="689" t="s">
        <v>1144</v>
      </c>
      <c r="D3" s="948" t="s">
        <v>1220</v>
      </c>
      <c r="E3" s="326" t="s">
        <v>1219</v>
      </c>
      <c r="F3" s="327" t="s">
        <v>1221</v>
      </c>
    </row>
    <row r="4" spans="1:8" ht="12" customHeight="1" thickBot="1" x14ac:dyDescent="0.3">
      <c r="A4" s="1193"/>
      <c r="B4" s="1195"/>
      <c r="C4" s="692" t="s">
        <v>561</v>
      </c>
      <c r="D4" s="692" t="s">
        <v>562</v>
      </c>
      <c r="E4" s="692" t="s">
        <v>563</v>
      </c>
      <c r="F4" s="243" t="s">
        <v>564</v>
      </c>
    </row>
    <row r="5" spans="1:8" ht="18" customHeight="1" x14ac:dyDescent="0.25">
      <c r="A5" s="992">
        <v>1</v>
      </c>
      <c r="B5" s="993" t="s">
        <v>695</v>
      </c>
      <c r="C5" s="994">
        <f>SUM(C6:C9)</f>
        <v>1178</v>
      </c>
      <c r="D5" s="994">
        <f>SUM(D6:D9)</f>
        <v>1336</v>
      </c>
      <c r="E5" s="994"/>
      <c r="F5" s="994"/>
    </row>
    <row r="6" spans="1:8" ht="12.75" customHeight="1" x14ac:dyDescent="0.25">
      <c r="A6" s="995">
        <v>2</v>
      </c>
      <c r="B6" s="996" t="s">
        <v>514</v>
      </c>
      <c r="C6" s="639">
        <v>0</v>
      </c>
      <c r="D6" s="639">
        <v>1336</v>
      </c>
      <c r="E6" s="763">
        <v>2968</v>
      </c>
      <c r="F6" s="997">
        <v>450</v>
      </c>
      <c r="G6" s="206"/>
      <c r="H6" s="206"/>
    </row>
    <row r="7" spans="1:8" ht="12.75" customHeight="1" x14ac:dyDescent="0.25">
      <c r="A7" s="995">
        <v>3</v>
      </c>
      <c r="B7" s="998" t="s">
        <v>596</v>
      </c>
      <c r="C7" s="763">
        <v>1090</v>
      </c>
      <c r="D7" s="639">
        <v>0</v>
      </c>
      <c r="E7" s="763">
        <v>115</v>
      </c>
      <c r="F7" s="999">
        <v>9478</v>
      </c>
      <c r="G7" s="206"/>
      <c r="H7" s="206"/>
    </row>
    <row r="8" spans="1:8" ht="12.75" customHeight="1" x14ac:dyDescent="0.25">
      <c r="A8" s="995">
        <v>4</v>
      </c>
      <c r="B8" s="998" t="s">
        <v>597</v>
      </c>
      <c r="C8" s="763">
        <v>88</v>
      </c>
      <c r="D8" s="639">
        <v>0</v>
      </c>
      <c r="E8" s="763">
        <v>30</v>
      </c>
      <c r="F8" s="999">
        <v>2950</v>
      </c>
      <c r="G8" s="206"/>
      <c r="H8" s="206"/>
    </row>
    <row r="9" spans="1:8" ht="12.75" customHeight="1" x14ac:dyDescent="0.25">
      <c r="A9" s="995">
        <v>5</v>
      </c>
      <c r="B9" s="764" t="s">
        <v>515</v>
      </c>
      <c r="C9" s="639">
        <v>0</v>
      </c>
      <c r="D9" s="763">
        <v>0</v>
      </c>
      <c r="E9" s="763">
        <v>0</v>
      </c>
      <c r="F9" s="999">
        <v>0</v>
      </c>
      <c r="G9" s="206"/>
    </row>
    <row r="10" spans="1:8" ht="28.5" customHeight="1" x14ac:dyDescent="0.25">
      <c r="A10" s="601">
        <v>6</v>
      </c>
      <c r="B10" s="1000" t="s">
        <v>1145</v>
      </c>
      <c r="C10" s="989">
        <f>C12+C13+C14</f>
        <v>732</v>
      </c>
      <c r="D10" s="989">
        <f>D11+D12+D13+D14+D15</f>
        <v>935</v>
      </c>
      <c r="E10" s="989"/>
      <c r="F10" s="990"/>
      <c r="G10" s="206"/>
    </row>
    <row r="11" spans="1:8" ht="12.75" customHeight="1" x14ac:dyDescent="0.25">
      <c r="A11" s="1196" t="s">
        <v>510</v>
      </c>
      <c r="B11" s="764" t="s">
        <v>1222</v>
      </c>
      <c r="C11" s="765">
        <v>0</v>
      </c>
      <c r="D11" s="765">
        <v>668</v>
      </c>
      <c r="E11" s="765">
        <v>1336</v>
      </c>
      <c r="F11" s="991">
        <v>500</v>
      </c>
      <c r="G11" s="206"/>
    </row>
    <row r="12" spans="1:8" ht="12.75" customHeight="1" x14ac:dyDescent="0.25">
      <c r="A12" s="1197"/>
      <c r="B12" s="764" t="s">
        <v>1146</v>
      </c>
      <c r="C12" s="765">
        <v>647</v>
      </c>
      <c r="D12" s="765">
        <v>0</v>
      </c>
      <c r="E12" s="765">
        <v>3063</v>
      </c>
      <c r="F12" s="991">
        <v>200</v>
      </c>
      <c r="G12" s="206"/>
    </row>
    <row r="13" spans="1:8" ht="12.75" customHeight="1" x14ac:dyDescent="0.25">
      <c r="A13" s="1197"/>
      <c r="B13" s="766" t="s">
        <v>1147</v>
      </c>
      <c r="C13" s="88">
        <v>7</v>
      </c>
      <c r="D13" s="765">
        <v>0</v>
      </c>
      <c r="E13" s="765">
        <v>38</v>
      </c>
      <c r="F13" s="991">
        <v>185</v>
      </c>
      <c r="G13" s="206"/>
    </row>
    <row r="14" spans="1:8" ht="12.75" customHeight="1" x14ac:dyDescent="0.25">
      <c r="A14" s="1197"/>
      <c r="B14" s="766" t="s">
        <v>1148</v>
      </c>
      <c r="C14" s="88">
        <v>78</v>
      </c>
      <c r="D14" s="765">
        <v>0</v>
      </c>
      <c r="E14" s="765">
        <v>514</v>
      </c>
      <c r="F14" s="991" t="s">
        <v>1149</v>
      </c>
      <c r="G14" s="206"/>
    </row>
    <row r="15" spans="1:8" ht="12.75" customHeight="1" x14ac:dyDescent="0.25">
      <c r="A15" s="1198"/>
      <c r="B15" s="764" t="s">
        <v>1150</v>
      </c>
      <c r="C15" s="765">
        <v>0</v>
      </c>
      <c r="D15" s="765">
        <v>267</v>
      </c>
      <c r="E15" s="765">
        <v>1075</v>
      </c>
      <c r="F15" s="991">
        <v>248</v>
      </c>
      <c r="G15" s="206"/>
    </row>
    <row r="16" spans="1:8" ht="12.75" customHeight="1" x14ac:dyDescent="0.25">
      <c r="A16" s="767">
        <v>7</v>
      </c>
      <c r="B16" s="768" t="s">
        <v>599</v>
      </c>
      <c r="C16" s="769">
        <v>0</v>
      </c>
      <c r="D16" s="770">
        <v>634</v>
      </c>
      <c r="E16" s="771">
        <v>308</v>
      </c>
      <c r="F16" s="772">
        <v>2000</v>
      </c>
    </row>
    <row r="17" spans="1:6" ht="12.75" customHeight="1" thickBot="1" x14ac:dyDescent="0.3">
      <c r="A17" s="773">
        <v>8</v>
      </c>
      <c r="B17" s="774" t="s">
        <v>598</v>
      </c>
      <c r="C17" s="769">
        <v>0</v>
      </c>
      <c r="D17" s="770">
        <v>271</v>
      </c>
      <c r="E17" s="771">
        <v>637</v>
      </c>
      <c r="F17" s="775">
        <v>425</v>
      </c>
    </row>
    <row r="18" spans="1:6" ht="17.25" customHeight="1" thickBot="1" x14ac:dyDescent="0.3">
      <c r="A18" s="322">
        <v>10</v>
      </c>
      <c r="B18" s="321" t="s">
        <v>611</v>
      </c>
      <c r="C18" s="776">
        <f>C5+C10</f>
        <v>1910</v>
      </c>
      <c r="D18" s="776">
        <f>D5+D10</f>
        <v>2271</v>
      </c>
      <c r="E18" s="776"/>
      <c r="F18" s="777"/>
    </row>
    <row r="19" spans="1:6" ht="12.75" customHeight="1" x14ac:dyDescent="0.25">
      <c r="A19" s="694"/>
      <c r="B19" s="171"/>
      <c r="C19" s="240"/>
      <c r="D19" s="240"/>
      <c r="E19" s="241"/>
      <c r="F19" s="37"/>
    </row>
    <row r="20" spans="1:6" ht="12.75" customHeight="1" x14ac:dyDescent="0.25">
      <c r="A20" s="98" t="s">
        <v>640</v>
      </c>
      <c r="B20" s="367"/>
      <c r="C20" s="368"/>
      <c r="D20" s="368"/>
      <c r="E20" s="369"/>
      <c r="F20" s="98"/>
    </row>
    <row r="21" spans="1:6" ht="24.75" customHeight="1" x14ac:dyDescent="0.25">
      <c r="A21" s="1191" t="s">
        <v>1151</v>
      </c>
      <c r="B21" s="1191"/>
      <c r="C21" s="1191"/>
      <c r="D21" s="1191"/>
      <c r="E21" s="1191"/>
      <c r="F21" s="1191"/>
    </row>
    <row r="22" spans="1:6" ht="12.75" customHeight="1" x14ac:dyDescent="0.25">
      <c r="A22" s="593" t="s">
        <v>1152</v>
      </c>
      <c r="B22" s="94"/>
      <c r="C22" s="370"/>
      <c r="D22" s="370"/>
      <c r="E22" s="370"/>
      <c r="F22" s="101"/>
    </row>
    <row r="23" spans="1:6" ht="26.25" customHeight="1" x14ac:dyDescent="0.25">
      <c r="A23" s="1191" t="s">
        <v>1153</v>
      </c>
      <c r="B23" s="1191"/>
      <c r="C23" s="1191"/>
      <c r="D23" s="1191"/>
      <c r="E23" s="1191"/>
      <c r="F23" s="1191"/>
    </row>
    <row r="24" spans="1:6" ht="27.75" customHeight="1" x14ac:dyDescent="0.25">
      <c r="A24" s="1191" t="s">
        <v>1154</v>
      </c>
      <c r="B24" s="1191"/>
      <c r="C24" s="1191"/>
      <c r="D24" s="1191"/>
      <c r="E24" s="1191"/>
      <c r="F24" s="1191"/>
    </row>
    <row r="25" spans="1:6" ht="12.75" customHeight="1" x14ac:dyDescent="0.25">
      <c r="A25" s="324"/>
      <c r="B25" s="323"/>
      <c r="C25" s="323"/>
      <c r="D25" s="323"/>
      <c r="E25" s="323"/>
      <c r="F25" s="323"/>
    </row>
    <row r="26" spans="1:6" ht="12.75" customHeight="1" x14ac:dyDescent="0.25">
      <c r="A26" s="324" t="s">
        <v>677</v>
      </c>
      <c r="B26" s="323"/>
      <c r="C26" s="323"/>
      <c r="D26" s="323"/>
      <c r="E26" s="323"/>
      <c r="F26" s="323"/>
    </row>
    <row r="27" spans="1:6" x14ac:dyDescent="0.25">
      <c r="A27" s="370" t="s">
        <v>1155</v>
      </c>
      <c r="B27" s="371"/>
      <c r="C27" s="370"/>
      <c r="D27" s="370"/>
      <c r="E27" s="370"/>
      <c r="F27" s="101"/>
    </row>
    <row r="28" spans="1:6" x14ac:dyDescent="0.25">
      <c r="A28" s="30"/>
      <c r="B28" s="12"/>
      <c r="C28" s="12"/>
      <c r="D28" s="242"/>
      <c r="E28" s="12"/>
    </row>
  </sheetData>
  <protectedRanges>
    <protectedRange sqref="D7:D9 D19:D20 D16:D17" name="Oblast1_1"/>
  </protectedRanges>
  <mergeCells count="6">
    <mergeCell ref="A23:F23"/>
    <mergeCell ref="A24:F24"/>
    <mergeCell ref="A3:A4"/>
    <mergeCell ref="B3:B4"/>
    <mergeCell ref="A21:F21"/>
    <mergeCell ref="A11:A15"/>
  </mergeCells>
  <printOptions horizontalCentered="1"/>
  <pageMargins left="0.78740157480314965" right="0.78740157480314965" top="0.98425196850393704" bottom="0.98425196850393704" header="0.51181102362204722" footer="0.51181102362204722"/>
  <pageSetup paperSize="9" scale="60" orientation="portrait" cellComments="asDisplayed"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windowProtection="1" zoomScale="90" zoomScaleNormal="90" workbookViewId="0">
      <selection activeCell="Y21" sqref="Y21"/>
    </sheetView>
  </sheetViews>
  <sheetFormatPr defaultRowHeight="12.75" x14ac:dyDescent="0.25"/>
  <cols>
    <col min="1" max="1" width="3.85546875" style="18" customWidth="1"/>
    <col min="2" max="2" width="6.85546875" style="101" customWidth="1"/>
    <col min="3" max="3" width="9.28515625" style="101" customWidth="1"/>
    <col min="4" max="4" width="19.42578125" style="101" customWidth="1"/>
    <col min="5" max="5" width="11.140625" style="101" customWidth="1"/>
    <col min="6" max="6" width="8.5703125" style="101" customWidth="1"/>
    <col min="7" max="7" width="9.85546875" style="101" customWidth="1"/>
    <col min="8" max="8" width="10.85546875" style="101" customWidth="1"/>
    <col min="9" max="11" width="10.42578125" style="18" customWidth="1"/>
    <col min="12" max="12" width="8.85546875" style="18" customWidth="1"/>
    <col min="13" max="13" width="10" style="18" customWidth="1"/>
    <col min="14" max="14" width="8.85546875" style="18" customWidth="1"/>
    <col min="15" max="15" width="8.28515625" style="18" customWidth="1"/>
    <col min="16" max="16" width="9.5703125" style="18" customWidth="1"/>
    <col min="17" max="17" width="8.5703125" style="18" customWidth="1"/>
    <col min="18" max="18" width="9.140625" style="18" customWidth="1"/>
    <col min="19" max="19" width="8.42578125" style="18" customWidth="1"/>
    <col min="20" max="20" width="9.42578125" style="18" customWidth="1"/>
    <col min="21" max="21" width="8.42578125" style="18" customWidth="1"/>
    <col min="22" max="16384" width="9.140625" style="18"/>
  </cols>
  <sheetData>
    <row r="1" spans="1:42" ht="15.75" x14ac:dyDescent="0.25">
      <c r="A1" s="11" t="s">
        <v>811</v>
      </c>
      <c r="B1" s="94"/>
      <c r="C1" s="94"/>
      <c r="D1" s="94"/>
      <c r="E1" s="94"/>
      <c r="F1" s="94"/>
      <c r="G1" s="94"/>
      <c r="H1" s="94"/>
      <c r="I1" s="85"/>
      <c r="J1" s="85"/>
      <c r="K1" s="85"/>
      <c r="L1" s="85"/>
      <c r="M1" s="85"/>
      <c r="N1" s="85"/>
      <c r="O1" s="85"/>
      <c r="P1" s="37"/>
      <c r="Q1" s="37"/>
      <c r="R1" s="37"/>
      <c r="S1" s="37"/>
      <c r="T1" s="37"/>
      <c r="U1" s="37"/>
      <c r="V1" s="37"/>
      <c r="W1" s="12"/>
      <c r="X1" s="12"/>
    </row>
    <row r="2" spans="1:42" s="206" customFormat="1" ht="15" customHeight="1" x14ac:dyDescent="0.25"/>
    <row r="3" spans="1:42" s="206" customFormat="1" ht="15" customHeight="1" x14ac:dyDescent="0.25">
      <c r="A3" s="207" t="s">
        <v>834</v>
      </c>
    </row>
    <row r="4" spans="1:42" s="206" customFormat="1" ht="15" customHeight="1" thickBot="1" x14ac:dyDescent="0.3">
      <c r="R4" s="85"/>
      <c r="Z4" s="541" t="s">
        <v>508</v>
      </c>
    </row>
    <row r="5" spans="1:42" ht="28.5" customHeight="1" thickBot="1" x14ac:dyDescent="0.3">
      <c r="A5" s="1211" t="s">
        <v>479</v>
      </c>
      <c r="B5" s="1202" t="s">
        <v>517</v>
      </c>
      <c r="C5" s="1203"/>
      <c r="D5" s="1204"/>
      <c r="E5" s="1199" t="s">
        <v>637</v>
      </c>
      <c r="F5" s="1200"/>
      <c r="G5" s="1200"/>
      <c r="H5" s="1200"/>
      <c r="I5" s="1200"/>
      <c r="J5" s="1200"/>
      <c r="K5" s="1200"/>
      <c r="L5" s="1200"/>
      <c r="M5" s="1200"/>
      <c r="N5" s="1200"/>
      <c r="O5" s="1200"/>
      <c r="P5" s="1200"/>
      <c r="Q5" s="1200"/>
      <c r="R5" s="1200"/>
      <c r="S5" s="1200"/>
      <c r="T5" s="1200"/>
      <c r="U5" s="1200"/>
      <c r="V5" s="1200"/>
      <c r="W5" s="1200"/>
      <c r="X5" s="1200"/>
      <c r="Y5" s="1200"/>
      <c r="Z5" s="1201"/>
      <c r="AA5" s="206"/>
      <c r="AB5" s="206"/>
      <c r="AC5" s="206"/>
      <c r="AD5" s="206"/>
      <c r="AE5" s="206"/>
      <c r="AF5" s="206"/>
      <c r="AG5" s="206"/>
      <c r="AH5" s="206"/>
      <c r="AI5" s="206"/>
      <c r="AJ5" s="206"/>
      <c r="AK5" s="206"/>
      <c r="AL5" s="37"/>
      <c r="AM5" s="12"/>
      <c r="AN5" s="12"/>
    </row>
    <row r="6" spans="1:42" ht="26.25" customHeight="1" x14ac:dyDescent="0.25">
      <c r="A6" s="1212"/>
      <c r="B6" s="1205"/>
      <c r="C6" s="1206"/>
      <c r="D6" s="1207"/>
      <c r="E6" s="1230" t="s">
        <v>626</v>
      </c>
      <c r="F6" s="1231"/>
      <c r="G6" s="1231"/>
      <c r="H6" s="1232"/>
      <c r="I6" s="1230" t="s">
        <v>630</v>
      </c>
      <c r="J6" s="1231"/>
      <c r="K6" s="1231"/>
      <c r="L6" s="1232"/>
      <c r="M6" s="1230" t="s">
        <v>622</v>
      </c>
      <c r="N6" s="1231"/>
      <c r="O6" s="1231"/>
      <c r="P6" s="1231"/>
      <c r="Q6" s="1231"/>
      <c r="R6" s="1232"/>
      <c r="S6" s="1220" t="s">
        <v>620</v>
      </c>
      <c r="T6" s="1221"/>
      <c r="U6" s="1220" t="s">
        <v>509</v>
      </c>
      <c r="V6" s="1221"/>
      <c r="W6" s="1220" t="s">
        <v>623</v>
      </c>
      <c r="X6" s="1221"/>
      <c r="Y6" s="1242" t="s">
        <v>619</v>
      </c>
      <c r="Z6" s="1243"/>
      <c r="AA6" s="206"/>
      <c r="AB6" s="206"/>
      <c r="AC6" s="206"/>
      <c r="AD6" s="206"/>
      <c r="AE6" s="206"/>
      <c r="AF6" s="206"/>
      <c r="AG6" s="206"/>
      <c r="AH6" s="206"/>
      <c r="AI6" s="206"/>
      <c r="AJ6" s="206"/>
      <c r="AK6" s="206"/>
      <c r="AL6" s="206"/>
      <c r="AM6" s="206"/>
      <c r="AN6" s="37"/>
      <c r="AO6" s="12"/>
      <c r="AP6" s="12"/>
    </row>
    <row r="7" spans="1:42" ht="28.5" customHeight="1" x14ac:dyDescent="0.25">
      <c r="A7" s="1212"/>
      <c r="B7" s="1205"/>
      <c r="C7" s="1206"/>
      <c r="D7" s="1207"/>
      <c r="E7" s="1241" t="s">
        <v>621</v>
      </c>
      <c r="F7" s="1227"/>
      <c r="G7" s="1226" t="s">
        <v>629</v>
      </c>
      <c r="H7" s="1237"/>
      <c r="I7" s="1241" t="s">
        <v>1156</v>
      </c>
      <c r="J7" s="1227"/>
      <c r="K7" s="1226" t="s">
        <v>631</v>
      </c>
      <c r="L7" s="1237"/>
      <c r="M7" s="1241" t="s">
        <v>638</v>
      </c>
      <c r="N7" s="1227"/>
      <c r="O7" s="1226" t="s">
        <v>639</v>
      </c>
      <c r="P7" s="1227"/>
      <c r="Q7" s="1226" t="s">
        <v>633</v>
      </c>
      <c r="R7" s="1237"/>
      <c r="S7" s="1222"/>
      <c r="T7" s="1223"/>
      <c r="U7" s="1222"/>
      <c r="V7" s="1223"/>
      <c r="W7" s="1222"/>
      <c r="X7" s="1223"/>
      <c r="Y7" s="1244"/>
      <c r="Z7" s="1245"/>
      <c r="AA7" s="206"/>
      <c r="AB7" s="206"/>
      <c r="AC7" s="206"/>
      <c r="AD7" s="206"/>
      <c r="AE7" s="206"/>
      <c r="AF7" s="206"/>
      <c r="AG7" s="206"/>
      <c r="AH7" s="206"/>
      <c r="AI7" s="206"/>
      <c r="AJ7" s="206"/>
      <c r="AK7" s="206"/>
      <c r="AL7" s="206"/>
      <c r="AM7" s="37"/>
      <c r="AN7" s="12"/>
      <c r="AO7" s="12"/>
    </row>
    <row r="8" spans="1:42" s="31" customFormat="1" ht="18.75" customHeight="1" thickBot="1" x14ac:dyDescent="0.3">
      <c r="A8" s="1213"/>
      <c r="B8" s="1208"/>
      <c r="C8" s="1209"/>
      <c r="D8" s="1210"/>
      <c r="E8" s="79" t="s">
        <v>516</v>
      </c>
      <c r="F8" s="204" t="s">
        <v>770</v>
      </c>
      <c r="G8" s="199" t="s">
        <v>516</v>
      </c>
      <c r="H8" s="201" t="s">
        <v>770</v>
      </c>
      <c r="I8" s="79" t="s">
        <v>516</v>
      </c>
      <c r="J8" s="199" t="s">
        <v>770</v>
      </c>
      <c r="K8" s="199" t="s">
        <v>516</v>
      </c>
      <c r="L8" s="201" t="s">
        <v>770</v>
      </c>
      <c r="M8" s="79" t="s">
        <v>516</v>
      </c>
      <c r="N8" s="199" t="s">
        <v>770</v>
      </c>
      <c r="O8" s="199" t="s">
        <v>516</v>
      </c>
      <c r="P8" s="199" t="s">
        <v>770</v>
      </c>
      <c r="Q8" s="199" t="s">
        <v>516</v>
      </c>
      <c r="R8" s="201" t="s">
        <v>770</v>
      </c>
      <c r="S8" s="79" t="s">
        <v>516</v>
      </c>
      <c r="T8" s="201" t="s">
        <v>770</v>
      </c>
      <c r="U8" s="79" t="s">
        <v>516</v>
      </c>
      <c r="V8" s="201" t="s">
        <v>770</v>
      </c>
      <c r="W8" s="79" t="s">
        <v>516</v>
      </c>
      <c r="X8" s="201" t="s">
        <v>770</v>
      </c>
      <c r="Y8" s="538" t="s">
        <v>516</v>
      </c>
      <c r="Z8" s="539" t="s">
        <v>770</v>
      </c>
      <c r="AA8" s="209"/>
      <c r="AB8" s="209"/>
      <c r="AC8" s="209"/>
      <c r="AD8" s="209"/>
      <c r="AE8" s="209"/>
      <c r="AF8" s="209"/>
      <c r="AG8" s="209"/>
      <c r="AH8" s="209"/>
      <c r="AI8" s="209"/>
      <c r="AJ8" s="209"/>
      <c r="AK8" s="209"/>
      <c r="AL8" s="209"/>
      <c r="AM8" s="694"/>
      <c r="AN8" s="30"/>
      <c r="AO8" s="30"/>
    </row>
    <row r="9" spans="1:42" ht="15" customHeight="1" x14ac:dyDescent="0.25">
      <c r="A9" s="696">
        <v>1</v>
      </c>
      <c r="B9" s="1264" t="s">
        <v>632</v>
      </c>
      <c r="C9" s="1224" t="s">
        <v>618</v>
      </c>
      <c r="D9" s="1225"/>
      <c r="E9" s="778">
        <v>33477</v>
      </c>
      <c r="F9" s="1003">
        <v>4438</v>
      </c>
      <c r="G9" s="779"/>
      <c r="H9" s="780"/>
      <c r="I9" s="778">
        <v>66</v>
      </c>
      <c r="J9" s="781"/>
      <c r="K9" s="781"/>
      <c r="L9" s="782"/>
      <c r="M9" s="778"/>
      <c r="N9" s="781">
        <v>5471</v>
      </c>
      <c r="O9" s="783"/>
      <c r="P9" s="783"/>
      <c r="Q9" s="783"/>
      <c r="R9" s="784">
        <v>602</v>
      </c>
      <c r="S9" s="785"/>
      <c r="T9" s="784"/>
      <c r="U9" s="785">
        <v>3</v>
      </c>
      <c r="V9" s="784">
        <v>943</v>
      </c>
      <c r="W9" s="786">
        <v>21</v>
      </c>
      <c r="X9" s="787">
        <v>0</v>
      </c>
      <c r="Y9" s="788">
        <f>W9+U9+Q9+O9+M9+K9+I9+G9+E9</f>
        <v>33567</v>
      </c>
      <c r="Z9" s="789">
        <f>X9+V9+T9+R9+P9+N9+L9+J9+H9+F9</f>
        <v>11454</v>
      </c>
      <c r="AA9" s="206"/>
      <c r="AB9" s="206"/>
      <c r="AC9" s="206"/>
      <c r="AD9" s="206"/>
      <c r="AE9" s="206"/>
      <c r="AF9" s="206"/>
      <c r="AG9" s="37"/>
      <c r="AH9" s="12"/>
      <c r="AI9" s="12"/>
    </row>
    <row r="10" spans="1:42" ht="15" customHeight="1" x14ac:dyDescent="0.25">
      <c r="A10" s="696">
        <v>2</v>
      </c>
      <c r="B10" s="1265"/>
      <c r="C10" s="1235" t="s">
        <v>519</v>
      </c>
      <c r="D10" s="1236"/>
      <c r="E10" s="790">
        <v>0</v>
      </c>
      <c r="F10" s="791">
        <v>0</v>
      </c>
      <c r="G10" s="792"/>
      <c r="H10" s="793"/>
      <c r="I10" s="790"/>
      <c r="J10" s="794"/>
      <c r="K10" s="794"/>
      <c r="L10" s="795"/>
      <c r="M10" s="790"/>
      <c r="N10" s="794"/>
      <c r="O10" s="796"/>
      <c r="P10" s="796"/>
      <c r="Q10" s="796"/>
      <c r="R10" s="797"/>
      <c r="S10" s="798"/>
      <c r="T10" s="797"/>
      <c r="U10" s="798"/>
      <c r="V10" s="797"/>
      <c r="W10" s="799"/>
      <c r="X10" s="800"/>
      <c r="Y10" s="788">
        <f t="shared" ref="Y10:Y13" si="0">W10+U10+Q10+O10+M10+K10+I10+G10+E10</f>
        <v>0</v>
      </c>
      <c r="Z10" s="789">
        <f t="shared" ref="Z10:Z14" si="1">X10+V10+T10+R10+P10+N10+L10+J10+H10+F10</f>
        <v>0</v>
      </c>
      <c r="AA10" s="206"/>
      <c r="AB10" s="206"/>
      <c r="AC10" s="206"/>
      <c r="AD10" s="206"/>
      <c r="AE10" s="206"/>
      <c r="AF10" s="206"/>
      <c r="AG10" s="37"/>
      <c r="AH10" s="12"/>
      <c r="AI10" s="12"/>
    </row>
    <row r="11" spans="1:42" ht="15" customHeight="1" x14ac:dyDescent="0.25">
      <c r="A11" s="698">
        <v>3</v>
      </c>
      <c r="B11" s="1265"/>
      <c r="C11" s="1228" t="s">
        <v>483</v>
      </c>
      <c r="D11" s="1229"/>
      <c r="E11" s="790">
        <v>14060</v>
      </c>
      <c r="F11" s="791">
        <v>188</v>
      </c>
      <c r="G11" s="792"/>
      <c r="H11" s="793"/>
      <c r="I11" s="790">
        <v>12</v>
      </c>
      <c r="J11" s="794">
        <v>35</v>
      </c>
      <c r="K11" s="794"/>
      <c r="L11" s="795"/>
      <c r="M11" s="790">
        <v>317</v>
      </c>
      <c r="N11" s="794">
        <v>156</v>
      </c>
      <c r="O11" s="796"/>
      <c r="P11" s="796"/>
      <c r="Q11" s="796"/>
      <c r="R11" s="797">
        <v>537</v>
      </c>
      <c r="S11" s="798"/>
      <c r="T11" s="797"/>
      <c r="U11" s="798">
        <v>204</v>
      </c>
      <c r="V11" s="797">
        <v>42</v>
      </c>
      <c r="W11" s="799">
        <v>8</v>
      </c>
      <c r="X11" s="800">
        <v>8</v>
      </c>
      <c r="Y11" s="788">
        <f t="shared" si="0"/>
        <v>14601</v>
      </c>
      <c r="Z11" s="789">
        <f t="shared" si="1"/>
        <v>966</v>
      </c>
      <c r="AA11" s="206"/>
      <c r="AB11" s="206"/>
      <c r="AC11" s="206"/>
      <c r="AD11" s="206"/>
      <c r="AE11" s="206"/>
      <c r="AF11" s="206"/>
      <c r="AG11" s="37"/>
      <c r="AH11" s="12"/>
      <c r="AI11" s="12"/>
    </row>
    <row r="12" spans="1:42" ht="15" customHeight="1" x14ac:dyDescent="0.25">
      <c r="A12" s="698">
        <v>4</v>
      </c>
      <c r="B12" s="1251" t="s">
        <v>518</v>
      </c>
      <c r="C12" s="1252"/>
      <c r="D12" s="1253"/>
      <c r="E12" s="790">
        <v>563</v>
      </c>
      <c r="F12" s="791">
        <v>25</v>
      </c>
      <c r="G12" s="792"/>
      <c r="H12" s="793"/>
      <c r="I12" s="790"/>
      <c r="J12" s="794"/>
      <c r="K12" s="794"/>
      <c r="L12" s="795"/>
      <c r="M12" s="790"/>
      <c r="N12" s="794"/>
      <c r="O12" s="796"/>
      <c r="P12" s="796"/>
      <c r="Q12" s="796"/>
      <c r="R12" s="797"/>
      <c r="S12" s="798"/>
      <c r="T12" s="797"/>
      <c r="U12" s="798">
        <v>521</v>
      </c>
      <c r="V12" s="797">
        <v>15</v>
      </c>
      <c r="W12" s="799">
        <v>922</v>
      </c>
      <c r="X12" s="800">
        <v>34</v>
      </c>
      <c r="Y12" s="788">
        <f t="shared" si="0"/>
        <v>2006</v>
      </c>
      <c r="Z12" s="789">
        <f t="shared" si="1"/>
        <v>74</v>
      </c>
      <c r="AA12" s="206"/>
      <c r="AB12" s="206"/>
      <c r="AC12" s="206"/>
      <c r="AD12" s="206"/>
      <c r="AE12" s="206"/>
      <c r="AF12" s="206"/>
      <c r="AG12" s="37"/>
      <c r="AH12" s="12"/>
      <c r="AI12" s="12"/>
    </row>
    <row r="13" spans="1:42" ht="15" customHeight="1" thickBot="1" x14ac:dyDescent="0.3">
      <c r="A13" s="840">
        <v>5</v>
      </c>
      <c r="B13" s="1254" t="s">
        <v>627</v>
      </c>
      <c r="C13" s="1255"/>
      <c r="D13" s="1256"/>
      <c r="E13" s="801"/>
      <c r="F13" s="802"/>
      <c r="G13" s="803"/>
      <c r="H13" s="804"/>
      <c r="I13" s="801"/>
      <c r="J13" s="805"/>
      <c r="K13" s="805"/>
      <c r="L13" s="806"/>
      <c r="M13" s="801"/>
      <c r="N13" s="805"/>
      <c r="O13" s="807"/>
      <c r="P13" s="807"/>
      <c r="Q13" s="807"/>
      <c r="R13" s="808"/>
      <c r="S13" s="809"/>
      <c r="T13" s="810"/>
      <c r="U13" s="809"/>
      <c r="V13" s="810"/>
      <c r="W13" s="811"/>
      <c r="X13" s="810"/>
      <c r="Y13" s="788">
        <f t="shared" si="0"/>
        <v>0</v>
      </c>
      <c r="Z13" s="789">
        <f t="shared" si="1"/>
        <v>0</v>
      </c>
      <c r="AA13" s="206"/>
      <c r="AB13" s="206"/>
      <c r="AC13" s="206"/>
      <c r="AD13" s="206"/>
      <c r="AE13" s="37"/>
      <c r="AF13" s="12"/>
      <c r="AG13" s="12"/>
    </row>
    <row r="14" spans="1:42" s="84" customFormat="1" ht="15" customHeight="1" thickBot="1" x14ac:dyDescent="0.3">
      <c r="A14" s="172">
        <v>6</v>
      </c>
      <c r="B14" s="1257" t="s">
        <v>619</v>
      </c>
      <c r="C14" s="1258"/>
      <c r="D14" s="1259"/>
      <c r="E14" s="812">
        <f>SUM(E9:E13)</f>
        <v>48100</v>
      </c>
      <c r="F14" s="812">
        <f>SUM(F9:F13)</f>
        <v>4651</v>
      </c>
      <c r="G14" s="813"/>
      <c r="H14" s="814"/>
      <c r="I14" s="812">
        <f>SUM(I9:I13)</f>
        <v>78</v>
      </c>
      <c r="J14" s="812">
        <f>SUM(J9:J13)</f>
        <v>35</v>
      </c>
      <c r="K14" s="815"/>
      <c r="L14" s="816"/>
      <c r="M14" s="817">
        <f>SUM(M9:M13)</f>
        <v>317</v>
      </c>
      <c r="N14" s="818">
        <f>SUM(N9:N13)</f>
        <v>5627</v>
      </c>
      <c r="O14" s="818"/>
      <c r="P14" s="818"/>
      <c r="Q14" s="818">
        <v>0</v>
      </c>
      <c r="R14" s="819">
        <f>SUM(R9:R13)</f>
        <v>1139</v>
      </c>
      <c r="S14" s="820"/>
      <c r="T14" s="821"/>
      <c r="U14" s="822">
        <f>SUM(U9:U13)</f>
        <v>728</v>
      </c>
      <c r="V14" s="823">
        <f>SUM(V9:V13)</f>
        <v>1000</v>
      </c>
      <c r="W14" s="824">
        <f>SUM(W9:W13)</f>
        <v>951</v>
      </c>
      <c r="X14" s="824">
        <f>SUM(X9:X13)</f>
        <v>42</v>
      </c>
      <c r="Y14" s="841">
        <f>W14+U14+S14+Q14+O14+M14+K14+I14+G14+E14</f>
        <v>50174</v>
      </c>
      <c r="Z14" s="842">
        <f t="shared" si="1"/>
        <v>12494</v>
      </c>
      <c r="AA14" s="208"/>
      <c r="AB14" s="208"/>
      <c r="AC14" s="208"/>
      <c r="AD14" s="208"/>
      <c r="AE14" s="171"/>
      <c r="AF14" s="27"/>
      <c r="AG14" s="27"/>
    </row>
    <row r="15" spans="1:42" s="206" customFormat="1" ht="15" customHeight="1" x14ac:dyDescent="0.25">
      <c r="E15" s="825"/>
      <c r="Y15" s="510"/>
      <c r="Z15" s="510"/>
    </row>
    <row r="16" spans="1:42" ht="14.25" customHeight="1" x14ac:dyDescent="0.25">
      <c r="A16" s="207" t="s">
        <v>833</v>
      </c>
      <c r="B16" s="168"/>
      <c r="C16" s="168"/>
      <c r="D16" s="168"/>
      <c r="E16" s="168"/>
      <c r="F16" s="168"/>
      <c r="G16" s="168"/>
      <c r="H16" s="168"/>
      <c r="I16" s="168"/>
      <c r="J16" s="168"/>
      <c r="K16" s="168"/>
      <c r="L16" s="168"/>
      <c r="M16" s="168"/>
      <c r="N16" s="168"/>
      <c r="O16" s="826"/>
      <c r="P16" s="168"/>
      <c r="Q16" s="168"/>
      <c r="R16" s="168"/>
      <c r="S16" s="168"/>
      <c r="T16" s="168"/>
      <c r="U16" s="168"/>
      <c r="V16" s="12"/>
      <c r="W16" s="12"/>
      <c r="X16" s="12"/>
      <c r="Y16" s="1001"/>
    </row>
    <row r="17" spans="1:33" ht="14.25" customHeight="1" thickBot="1" x14ac:dyDescent="0.3">
      <c r="A17" s="207"/>
      <c r="B17" s="168"/>
      <c r="C17" s="168"/>
      <c r="D17" s="168"/>
      <c r="E17" s="168"/>
      <c r="F17" s="168"/>
      <c r="G17" s="168"/>
      <c r="H17" s="168"/>
      <c r="I17" s="168"/>
      <c r="J17" s="168"/>
      <c r="K17" s="168"/>
      <c r="L17" s="168"/>
      <c r="M17" s="540" t="s">
        <v>508</v>
      </c>
      <c r="N17" s="206"/>
      <c r="O17" s="206"/>
      <c r="P17" s="206"/>
      <c r="Q17" s="206"/>
      <c r="R17" s="206"/>
      <c r="S17" s="206"/>
      <c r="T17" s="206"/>
      <c r="U17" s="206"/>
      <c r="V17" s="206"/>
      <c r="W17" s="12"/>
      <c r="X17" s="12"/>
    </row>
    <row r="18" spans="1:33" ht="28.5" customHeight="1" x14ac:dyDescent="0.25">
      <c r="A18" s="1217" t="s">
        <v>479</v>
      </c>
      <c r="B18" s="1214" t="s">
        <v>517</v>
      </c>
      <c r="C18" s="1214"/>
      <c r="D18" s="1214"/>
      <c r="E18" s="1260" t="s">
        <v>634</v>
      </c>
      <c r="F18" s="1233"/>
      <c r="G18" s="1234"/>
      <c r="H18" s="1230" t="s">
        <v>636</v>
      </c>
      <c r="I18" s="1231"/>
      <c r="J18" s="1232"/>
      <c r="K18" s="1233" t="s">
        <v>619</v>
      </c>
      <c r="L18" s="1233"/>
      <c r="M18" s="1234"/>
      <c r="N18" s="206"/>
      <c r="O18" s="206"/>
      <c r="P18" s="825"/>
      <c r="Q18" s="206"/>
      <c r="R18" s="206"/>
      <c r="S18" s="206"/>
      <c r="T18" s="206"/>
      <c r="U18" s="206"/>
      <c r="V18" s="206"/>
      <c r="W18" s="12"/>
      <c r="X18" s="12"/>
    </row>
    <row r="19" spans="1:33" ht="44.25" customHeight="1" x14ac:dyDescent="0.25">
      <c r="A19" s="1218"/>
      <c r="B19" s="1215"/>
      <c r="C19" s="1215"/>
      <c r="D19" s="1215"/>
      <c r="E19" s="190" t="s">
        <v>1157</v>
      </c>
      <c r="F19" s="167" t="s">
        <v>635</v>
      </c>
      <c r="G19" s="198" t="s">
        <v>625</v>
      </c>
      <c r="H19" s="190" t="s">
        <v>624</v>
      </c>
      <c r="I19" s="167" t="s">
        <v>635</v>
      </c>
      <c r="J19" s="198" t="s">
        <v>625</v>
      </c>
      <c r="K19" s="191" t="s">
        <v>624</v>
      </c>
      <c r="L19" s="99" t="s">
        <v>635</v>
      </c>
      <c r="M19" s="198" t="s">
        <v>625</v>
      </c>
      <c r="N19" s="206"/>
      <c r="O19" s="206"/>
      <c r="P19" s="206"/>
      <c r="Q19" s="206"/>
      <c r="R19" s="206"/>
      <c r="S19" s="206"/>
      <c r="T19" s="206"/>
      <c r="U19" s="206"/>
      <c r="V19" s="206"/>
      <c r="W19" s="206"/>
      <c r="X19" s="206"/>
      <c r="Y19" s="825"/>
      <c r="Z19" s="206"/>
      <c r="AA19" s="206"/>
      <c r="AB19" s="206"/>
      <c r="AC19" s="206"/>
      <c r="AD19" s="206"/>
      <c r="AE19" s="206"/>
      <c r="AF19" s="206"/>
      <c r="AG19" s="206"/>
    </row>
    <row r="20" spans="1:33" s="31" customFormat="1" ht="12.75" customHeight="1" thickBot="1" x14ac:dyDescent="0.3">
      <c r="A20" s="1219"/>
      <c r="B20" s="1215"/>
      <c r="C20" s="1216"/>
      <c r="D20" s="1216"/>
      <c r="E20" s="79">
        <v>1</v>
      </c>
      <c r="F20" s="199">
        <v>2</v>
      </c>
      <c r="G20" s="201" t="s">
        <v>1158</v>
      </c>
      <c r="H20" s="79">
        <v>4</v>
      </c>
      <c r="I20" s="199">
        <v>5</v>
      </c>
      <c r="J20" s="201" t="s">
        <v>1159</v>
      </c>
      <c r="K20" s="204">
        <v>7</v>
      </c>
      <c r="L20" s="200">
        <v>8</v>
      </c>
      <c r="M20" s="201" t="s">
        <v>1160</v>
      </c>
      <c r="N20" s="209"/>
      <c r="O20" s="206"/>
      <c r="P20" s="206"/>
      <c r="Q20" s="206"/>
      <c r="R20" s="206"/>
      <c r="S20" s="206"/>
      <c r="T20" s="206"/>
      <c r="U20" s="209"/>
      <c r="V20" s="209"/>
      <c r="W20" s="209"/>
      <c r="X20" s="209"/>
      <c r="Y20" s="209"/>
      <c r="Z20" s="209"/>
      <c r="AA20" s="209"/>
      <c r="AB20" s="209"/>
      <c r="AC20" s="209"/>
      <c r="AD20" s="209"/>
      <c r="AE20" s="209"/>
      <c r="AF20" s="209"/>
      <c r="AG20" s="209"/>
    </row>
    <row r="21" spans="1:33" ht="13.5" customHeight="1" x14ac:dyDescent="0.25">
      <c r="A21" s="844">
        <v>1</v>
      </c>
      <c r="B21" s="1239" t="s">
        <v>628</v>
      </c>
      <c r="C21" s="1249" t="s">
        <v>1161</v>
      </c>
      <c r="D21" s="189" t="s">
        <v>613</v>
      </c>
      <c r="E21" s="196">
        <v>5</v>
      </c>
      <c r="F21" s="765">
        <v>2479</v>
      </c>
      <c r="G21" s="194">
        <f>F21/12/E21</f>
        <v>41.31666666666667</v>
      </c>
      <c r="H21" s="196"/>
      <c r="I21" s="80"/>
      <c r="J21" s="194"/>
      <c r="K21" s="81">
        <f>E21+H21</f>
        <v>5</v>
      </c>
      <c r="L21" s="80">
        <f>F21+I21</f>
        <v>2479</v>
      </c>
      <c r="M21" s="194">
        <f>L21/12/K21</f>
        <v>41.31666666666667</v>
      </c>
      <c r="N21" s="206"/>
      <c r="O21" s="206"/>
      <c r="P21" s="206"/>
      <c r="Q21" s="206"/>
      <c r="R21" s="206"/>
      <c r="S21" s="206"/>
      <c r="T21" s="206"/>
      <c r="U21" s="206"/>
      <c r="V21" s="206"/>
      <c r="W21" s="206"/>
      <c r="X21" s="206"/>
      <c r="Y21" s="206"/>
      <c r="Z21" s="206"/>
      <c r="AA21" s="206"/>
      <c r="AB21" s="206"/>
      <c r="AC21" s="206"/>
      <c r="AD21" s="206"/>
      <c r="AE21" s="206"/>
      <c r="AF21" s="206"/>
      <c r="AG21" s="206"/>
    </row>
    <row r="22" spans="1:33" ht="14.25" customHeight="1" x14ac:dyDescent="0.25">
      <c r="A22" s="95">
        <v>2</v>
      </c>
      <c r="B22" s="1240"/>
      <c r="C22" s="1249"/>
      <c r="D22" s="695" t="s">
        <v>614</v>
      </c>
      <c r="E22" s="197">
        <v>11</v>
      </c>
      <c r="F22" s="827">
        <v>5186</v>
      </c>
      <c r="G22" s="194">
        <f t="shared" ref="G22:G23" si="2">F22/12/E22</f>
        <v>39.287878787878789</v>
      </c>
      <c r="H22" s="197"/>
      <c r="I22" s="82"/>
      <c r="J22" s="195"/>
      <c r="K22" s="83">
        <f t="shared" ref="K22:L32" si="3">E22+H22</f>
        <v>11</v>
      </c>
      <c r="L22" s="82">
        <f t="shared" si="3"/>
        <v>5186</v>
      </c>
      <c r="M22" s="194">
        <f t="shared" ref="M22:M32" si="4">L22/12/K22</f>
        <v>39.287878787878789</v>
      </c>
      <c r="N22" s="206"/>
      <c r="O22" s="206"/>
      <c r="P22" s="206"/>
      <c r="Q22" s="206"/>
      <c r="R22" s="206"/>
      <c r="S22" s="206"/>
      <c r="T22" s="206"/>
      <c r="U22" s="206"/>
      <c r="V22" s="206"/>
      <c r="W22" s="206"/>
      <c r="X22" s="206"/>
      <c r="Y22" s="206"/>
      <c r="Z22" s="206"/>
      <c r="AA22" s="206"/>
      <c r="AB22" s="206"/>
      <c r="AC22" s="206"/>
      <c r="AD22" s="206"/>
      <c r="AE22" s="206"/>
      <c r="AF22" s="206"/>
      <c r="AG22" s="206"/>
    </row>
    <row r="23" spans="1:33" ht="15" customHeight="1" x14ac:dyDescent="0.25">
      <c r="A23" s="95">
        <v>3</v>
      </c>
      <c r="B23" s="1240"/>
      <c r="C23" s="1249"/>
      <c r="D23" s="695" t="s">
        <v>615</v>
      </c>
      <c r="E23" s="828">
        <v>50</v>
      </c>
      <c r="F23" s="82">
        <v>19808</v>
      </c>
      <c r="G23" s="194">
        <f t="shared" si="2"/>
        <v>33.013333333333335</v>
      </c>
      <c r="H23" s="197"/>
      <c r="I23" s="82"/>
      <c r="J23" s="195"/>
      <c r="K23" s="83">
        <f t="shared" si="3"/>
        <v>50</v>
      </c>
      <c r="L23" s="82">
        <f t="shared" si="3"/>
        <v>19808</v>
      </c>
      <c r="M23" s="194">
        <f t="shared" si="4"/>
        <v>33.013333333333335</v>
      </c>
      <c r="N23" s="206"/>
      <c r="O23" s="206"/>
      <c r="P23" s="206"/>
      <c r="Q23" s="206"/>
      <c r="R23" s="206"/>
      <c r="S23" s="206"/>
      <c r="T23" s="206"/>
      <c r="U23" s="206"/>
      <c r="V23" s="206"/>
      <c r="W23" s="206"/>
      <c r="X23" s="206"/>
      <c r="Y23" s="206"/>
      <c r="Z23" s="206"/>
      <c r="AA23" s="206"/>
      <c r="AB23" s="206"/>
      <c r="AC23" s="206"/>
      <c r="AD23" s="206"/>
      <c r="AE23" s="206"/>
      <c r="AF23" s="206"/>
      <c r="AG23" s="206"/>
    </row>
    <row r="24" spans="1:33" ht="15" customHeight="1" x14ac:dyDescent="0.25">
      <c r="A24" s="95">
        <v>4</v>
      </c>
      <c r="B24" s="1240"/>
      <c r="C24" s="1249"/>
      <c r="D24" s="695" t="s">
        <v>616</v>
      </c>
      <c r="E24" s="169"/>
      <c r="F24" s="82"/>
      <c r="G24" s="195"/>
      <c r="H24" s="197"/>
      <c r="I24" s="82"/>
      <c r="J24" s="195"/>
      <c r="K24" s="83"/>
      <c r="L24" s="82"/>
      <c r="M24" s="194"/>
      <c r="N24" s="206"/>
      <c r="O24" s="206"/>
      <c r="P24" s="206"/>
      <c r="Q24" s="206"/>
      <c r="R24" s="206"/>
      <c r="S24" s="206"/>
      <c r="T24" s="206"/>
      <c r="U24" s="206"/>
      <c r="V24" s="206"/>
      <c r="W24" s="206"/>
      <c r="X24" s="206"/>
      <c r="Y24" s="206"/>
      <c r="Z24" s="206"/>
      <c r="AA24" s="206"/>
      <c r="AB24" s="206"/>
      <c r="AC24" s="206"/>
      <c r="AD24" s="206"/>
      <c r="AE24" s="206"/>
      <c r="AF24" s="206"/>
      <c r="AG24" s="206"/>
    </row>
    <row r="25" spans="1:33" ht="15" customHeight="1" x14ac:dyDescent="0.25">
      <c r="A25" s="95">
        <v>5</v>
      </c>
      <c r="B25" s="1240"/>
      <c r="C25" s="1249"/>
      <c r="D25" s="695" t="s">
        <v>617</v>
      </c>
      <c r="E25" s="828">
        <v>18</v>
      </c>
      <c r="F25" s="82">
        <v>6004</v>
      </c>
      <c r="G25" s="195">
        <f>F25/12/E25</f>
        <v>27.796296296296294</v>
      </c>
      <c r="H25" s="197"/>
      <c r="I25" s="82"/>
      <c r="J25" s="195"/>
      <c r="K25" s="83">
        <f t="shared" si="3"/>
        <v>18</v>
      </c>
      <c r="L25" s="82">
        <f t="shared" si="3"/>
        <v>6004</v>
      </c>
      <c r="M25" s="194">
        <f t="shared" si="4"/>
        <v>27.796296296296294</v>
      </c>
      <c r="N25" s="206"/>
      <c r="O25" s="206"/>
      <c r="P25" s="206"/>
      <c r="Q25" s="206"/>
      <c r="R25" s="206"/>
      <c r="S25" s="206"/>
      <c r="T25" s="206"/>
      <c r="U25" s="206"/>
      <c r="V25" s="206"/>
      <c r="W25" s="206"/>
      <c r="X25" s="206"/>
      <c r="Y25" s="206"/>
      <c r="Z25" s="206"/>
      <c r="AA25" s="206"/>
      <c r="AB25" s="206"/>
      <c r="AC25" s="206"/>
      <c r="AD25" s="206"/>
      <c r="AE25" s="206"/>
      <c r="AF25" s="206"/>
      <c r="AG25" s="206"/>
    </row>
    <row r="26" spans="1:33" ht="15" customHeight="1" x14ac:dyDescent="0.25">
      <c r="A26" s="95">
        <v>6</v>
      </c>
      <c r="B26" s="1240"/>
      <c r="C26" s="1250"/>
      <c r="D26" s="695" t="s">
        <v>619</v>
      </c>
      <c r="E26" s="829">
        <f>E25+E23+E22+E21</f>
        <v>84</v>
      </c>
      <c r="F26" s="829">
        <f>F25+F23+F22+F21</f>
        <v>33477</v>
      </c>
      <c r="G26" s="829">
        <f>F26/12/E26</f>
        <v>33.211309523809526</v>
      </c>
      <c r="H26" s="197"/>
      <c r="I26" s="82"/>
      <c r="J26" s="195"/>
      <c r="K26" s="83">
        <f t="shared" si="3"/>
        <v>84</v>
      </c>
      <c r="L26" s="82">
        <f t="shared" si="3"/>
        <v>33477</v>
      </c>
      <c r="M26" s="194">
        <f t="shared" si="4"/>
        <v>33.211309523809526</v>
      </c>
      <c r="N26" s="206"/>
      <c r="O26" s="206"/>
      <c r="P26" s="206"/>
      <c r="Q26" s="206"/>
      <c r="R26" s="206"/>
      <c r="S26" s="206"/>
      <c r="T26" s="206"/>
      <c r="U26" s="206"/>
      <c r="V26" s="206"/>
      <c r="W26" s="206"/>
      <c r="X26" s="206"/>
      <c r="Y26" s="206"/>
      <c r="Z26" s="206"/>
      <c r="AA26" s="206"/>
      <c r="AB26" s="206"/>
      <c r="AC26" s="206"/>
      <c r="AD26" s="206"/>
      <c r="AE26" s="206"/>
      <c r="AF26" s="206"/>
      <c r="AG26" s="206"/>
    </row>
    <row r="27" spans="1:33" ht="15" customHeight="1" x14ac:dyDescent="0.25">
      <c r="A27" s="95">
        <v>7</v>
      </c>
      <c r="B27" s="1240"/>
      <c r="C27" s="1247" t="s">
        <v>1162</v>
      </c>
      <c r="D27" s="1248"/>
      <c r="E27" s="169"/>
      <c r="F27" s="82"/>
      <c r="G27" s="195"/>
      <c r="H27" s="197"/>
      <c r="I27" s="82"/>
      <c r="J27" s="195"/>
      <c r="K27" s="83"/>
      <c r="L27" s="82"/>
      <c r="M27" s="194"/>
      <c r="N27" s="206"/>
      <c r="O27" s="206"/>
      <c r="P27" s="206"/>
      <c r="Q27" s="206"/>
      <c r="R27" s="206"/>
      <c r="S27" s="206"/>
      <c r="T27" s="206"/>
      <c r="U27" s="206"/>
      <c r="V27" s="206"/>
      <c r="W27" s="206"/>
      <c r="X27" s="206"/>
      <c r="Y27" s="206"/>
      <c r="Z27" s="206"/>
      <c r="AA27" s="206"/>
      <c r="AB27" s="206"/>
      <c r="AC27" s="206"/>
      <c r="AD27" s="206"/>
      <c r="AE27" s="206"/>
      <c r="AF27" s="206"/>
      <c r="AG27" s="206"/>
    </row>
    <row r="28" spans="1:33" ht="15" customHeight="1" x14ac:dyDescent="0.25">
      <c r="A28" s="95">
        <v>8</v>
      </c>
      <c r="B28" s="1240"/>
      <c r="C28" s="1246" t="s">
        <v>1163</v>
      </c>
      <c r="D28" s="1236"/>
      <c r="E28" s="190">
        <v>57</v>
      </c>
      <c r="F28" s="82">
        <v>14060</v>
      </c>
      <c r="G28" s="195">
        <f>F28/12/E28</f>
        <v>20.555555555555557</v>
      </c>
      <c r="H28" s="197">
        <v>1</v>
      </c>
      <c r="I28" s="82">
        <v>317</v>
      </c>
      <c r="J28" s="195">
        <f>I28/12/H28</f>
        <v>26.416666666666668</v>
      </c>
      <c r="K28" s="83">
        <f t="shared" si="3"/>
        <v>58</v>
      </c>
      <c r="L28" s="82">
        <f t="shared" si="3"/>
        <v>14377</v>
      </c>
      <c r="M28" s="194">
        <f t="shared" si="4"/>
        <v>20.656609195402297</v>
      </c>
      <c r="N28" s="206"/>
      <c r="O28" s="206"/>
      <c r="P28" s="206"/>
      <c r="Q28" s="206"/>
      <c r="R28" s="206"/>
      <c r="S28" s="206"/>
      <c r="T28" s="206"/>
      <c r="U28" s="206"/>
      <c r="V28" s="206"/>
      <c r="W28" s="206"/>
      <c r="X28" s="206"/>
      <c r="Y28" s="206"/>
      <c r="Z28" s="206"/>
      <c r="AA28" s="206"/>
      <c r="AB28" s="206"/>
      <c r="AC28" s="206"/>
      <c r="AD28" s="206"/>
      <c r="AE28" s="206"/>
      <c r="AF28" s="206"/>
      <c r="AG28" s="206"/>
    </row>
    <row r="29" spans="1:33" ht="15" customHeight="1" x14ac:dyDescent="0.25">
      <c r="A29" s="95"/>
      <c r="B29" s="843"/>
      <c r="C29" s="830" t="s">
        <v>1164</v>
      </c>
      <c r="D29" s="830"/>
      <c r="E29" s="190"/>
      <c r="F29" s="82"/>
      <c r="G29" s="195"/>
      <c r="H29" s="197"/>
      <c r="I29" s="82">
        <v>314</v>
      </c>
      <c r="J29" s="195"/>
      <c r="K29" s="83"/>
      <c r="L29" s="82">
        <v>314</v>
      </c>
      <c r="M29" s="194"/>
      <c r="N29" s="206"/>
      <c r="O29" s="206"/>
      <c r="P29" s="206"/>
      <c r="Q29" s="206"/>
      <c r="R29" s="206"/>
      <c r="S29" s="206"/>
      <c r="T29" s="206"/>
      <c r="U29" s="206"/>
      <c r="V29" s="206"/>
      <c r="W29" s="206"/>
      <c r="X29" s="206"/>
      <c r="Y29" s="206"/>
      <c r="Z29" s="206"/>
      <c r="AA29" s="206"/>
      <c r="AB29" s="206"/>
      <c r="AC29" s="206"/>
      <c r="AD29" s="206"/>
      <c r="AE29" s="206"/>
      <c r="AF29" s="206"/>
      <c r="AG29" s="206"/>
    </row>
    <row r="30" spans="1:33" ht="15" customHeight="1" x14ac:dyDescent="0.25">
      <c r="A30" s="95">
        <v>9</v>
      </c>
      <c r="B30" s="1262" t="s">
        <v>518</v>
      </c>
      <c r="C30" s="1262"/>
      <c r="D30" s="1262"/>
      <c r="E30" s="190">
        <v>5</v>
      </c>
      <c r="F30" s="82">
        <v>563</v>
      </c>
      <c r="G30" s="195">
        <f>F30/12/E30</f>
        <v>9.3833333333333329</v>
      </c>
      <c r="H30" s="197">
        <v>5</v>
      </c>
      <c r="I30" s="82">
        <v>1443</v>
      </c>
      <c r="J30" s="195">
        <f>I30/12/H30</f>
        <v>24.05</v>
      </c>
      <c r="K30" s="83">
        <f t="shared" si="3"/>
        <v>10</v>
      </c>
      <c r="L30" s="82">
        <f t="shared" si="3"/>
        <v>2006</v>
      </c>
      <c r="M30" s="194">
        <f t="shared" si="4"/>
        <v>16.716666666666665</v>
      </c>
      <c r="N30" s="206"/>
      <c r="O30" s="206"/>
      <c r="P30" s="206"/>
      <c r="Q30" s="206"/>
      <c r="R30" s="206"/>
      <c r="S30" s="206"/>
      <c r="T30" s="206"/>
      <c r="U30" s="206"/>
      <c r="V30" s="206"/>
      <c r="W30" s="206"/>
      <c r="X30" s="206"/>
      <c r="Y30" s="206"/>
      <c r="Z30" s="206"/>
      <c r="AA30" s="206"/>
      <c r="AB30" s="206"/>
      <c r="AC30" s="206"/>
      <c r="AD30" s="206"/>
      <c r="AE30" s="206"/>
      <c r="AF30" s="206"/>
      <c r="AG30" s="206"/>
    </row>
    <row r="31" spans="1:33" ht="15" customHeight="1" thickBot="1" x14ac:dyDescent="0.3">
      <c r="A31" s="203">
        <v>10</v>
      </c>
      <c r="B31" s="1263" t="s">
        <v>627</v>
      </c>
      <c r="C31" s="1263"/>
      <c r="D31" s="1263"/>
      <c r="E31" s="831"/>
      <c r="F31" s="170"/>
      <c r="G31" s="193"/>
      <c r="H31" s="192"/>
      <c r="I31" s="170"/>
      <c r="J31" s="193"/>
      <c r="K31" s="832">
        <f t="shared" si="3"/>
        <v>0</v>
      </c>
      <c r="L31" s="170"/>
      <c r="M31" s="833"/>
      <c r="N31" s="206"/>
      <c r="O31" s="206"/>
      <c r="P31" s="206"/>
      <c r="Q31" s="206"/>
      <c r="R31" s="206"/>
      <c r="S31" s="206"/>
      <c r="T31" s="206"/>
      <c r="U31" s="206"/>
      <c r="V31" s="206"/>
      <c r="W31" s="206"/>
      <c r="X31" s="206"/>
      <c r="Y31" s="206"/>
      <c r="Z31" s="206"/>
      <c r="AA31" s="206"/>
      <c r="AB31" s="206"/>
      <c r="AC31" s="206"/>
      <c r="AD31" s="206"/>
      <c r="AE31" s="206"/>
      <c r="AF31" s="206"/>
      <c r="AG31" s="206"/>
    </row>
    <row r="32" spans="1:33" s="84" customFormat="1" ht="15" customHeight="1" thickBot="1" x14ac:dyDescent="0.3">
      <c r="A32" s="202">
        <v>11</v>
      </c>
      <c r="B32" s="1261" t="s">
        <v>619</v>
      </c>
      <c r="C32" s="1261"/>
      <c r="D32" s="1261"/>
      <c r="E32" s="834">
        <f>E26+E28+E30</f>
        <v>146</v>
      </c>
      <c r="F32" s="834">
        <f>F26+F28+F30</f>
        <v>48100</v>
      </c>
      <c r="G32" s="835">
        <f>F32/12/E32</f>
        <v>27.454337899543379</v>
      </c>
      <c r="H32" s="836">
        <v>6</v>
      </c>
      <c r="I32" s="837">
        <f>SUM(I21:I31)</f>
        <v>2074</v>
      </c>
      <c r="J32" s="835">
        <f>I32/12/H32</f>
        <v>28.805555555555557</v>
      </c>
      <c r="K32" s="838">
        <f t="shared" si="3"/>
        <v>152</v>
      </c>
      <c r="L32" s="837">
        <f>L30+L29+L28+L26</f>
        <v>50174</v>
      </c>
      <c r="M32" s="839">
        <f t="shared" si="4"/>
        <v>27.507675438596493</v>
      </c>
      <c r="N32" s="206"/>
      <c r="O32" s="206"/>
      <c r="P32" s="206"/>
      <c r="Q32" s="206"/>
      <c r="R32" s="206"/>
      <c r="S32" s="206"/>
      <c r="T32" s="206"/>
      <c r="U32" s="206"/>
      <c r="V32" s="206"/>
      <c r="W32" s="208"/>
      <c r="X32" s="208"/>
      <c r="Y32" s="208"/>
      <c r="Z32" s="208"/>
      <c r="AA32" s="208"/>
      <c r="AB32" s="208"/>
      <c r="AC32" s="208"/>
      <c r="AD32" s="208"/>
      <c r="AE32" s="208"/>
      <c r="AF32" s="208"/>
      <c r="AG32" s="208"/>
    </row>
    <row r="33" spans="1:13" s="206" customFormat="1" ht="12.75" customHeight="1" x14ac:dyDescent="0.25">
      <c r="B33" s="208" t="s">
        <v>1165</v>
      </c>
      <c r="C33" s="208"/>
      <c r="D33" s="208"/>
      <c r="E33" s="208"/>
    </row>
    <row r="34" spans="1:13" s="210" customFormat="1" ht="39.75" customHeight="1" x14ac:dyDescent="0.25">
      <c r="A34" s="210" t="s">
        <v>640</v>
      </c>
    </row>
    <row r="35" spans="1:13" s="210" customFormat="1" ht="15.75" customHeight="1" x14ac:dyDescent="0.25">
      <c r="A35" s="1079" t="s">
        <v>1166</v>
      </c>
      <c r="B35" s="1105"/>
      <c r="C35" s="1105"/>
      <c r="D35" s="1105"/>
      <c r="E35" s="1105"/>
      <c r="F35" s="1105"/>
      <c r="G35" s="1105"/>
      <c r="H35" s="1105"/>
      <c r="I35" s="1105"/>
      <c r="J35" s="1105"/>
      <c r="K35" s="1105"/>
      <c r="L35" s="1105"/>
      <c r="M35" s="1105"/>
    </row>
    <row r="36" spans="1:13" s="210" customFormat="1" ht="43.5" customHeight="1" x14ac:dyDescent="0.25">
      <c r="A36" s="1079" t="s">
        <v>1167</v>
      </c>
      <c r="B36" s="1105"/>
      <c r="C36" s="1105"/>
      <c r="D36" s="1105"/>
      <c r="E36" s="1105"/>
      <c r="F36" s="1105"/>
      <c r="G36" s="1105"/>
      <c r="H36" s="1105"/>
      <c r="I36" s="1105"/>
      <c r="J36" s="1105"/>
      <c r="K36" s="1105"/>
      <c r="L36" s="1105"/>
      <c r="M36" s="1105"/>
    </row>
    <row r="37" spans="1:13" s="210" customFormat="1" ht="105.75" customHeight="1" x14ac:dyDescent="0.25">
      <c r="A37" s="1079" t="s">
        <v>1168</v>
      </c>
      <c r="B37" s="1105"/>
      <c r="C37" s="1105"/>
      <c r="D37" s="1105"/>
      <c r="E37" s="1105"/>
      <c r="F37" s="1105"/>
      <c r="G37" s="1105"/>
      <c r="H37" s="1105"/>
      <c r="I37" s="1105"/>
      <c r="J37" s="1105"/>
      <c r="K37" s="1105"/>
      <c r="L37" s="1105"/>
      <c r="M37" s="1105"/>
    </row>
    <row r="38" spans="1:13" s="210" customFormat="1" ht="15.75" customHeight="1" x14ac:dyDescent="0.25">
      <c r="A38" s="1079" t="s">
        <v>1169</v>
      </c>
      <c r="B38" s="1105"/>
      <c r="C38" s="1105"/>
      <c r="D38" s="1105"/>
      <c r="E38" s="1105"/>
      <c r="F38" s="1105"/>
      <c r="G38" s="1105"/>
      <c r="H38" s="1105"/>
      <c r="I38" s="1105"/>
      <c r="J38" s="1105"/>
      <c r="K38" s="1105"/>
      <c r="L38" s="1105"/>
      <c r="M38" s="1105"/>
    </row>
    <row r="39" spans="1:13" s="210" customFormat="1" ht="29.25" customHeight="1" x14ac:dyDescent="0.25">
      <c r="A39" s="1079" t="s">
        <v>801</v>
      </c>
      <c r="B39" s="1105"/>
      <c r="C39" s="1105"/>
      <c r="D39" s="1105"/>
      <c r="E39" s="1105"/>
      <c r="F39" s="1105"/>
      <c r="G39" s="1105"/>
      <c r="H39" s="1105"/>
      <c r="I39" s="1105"/>
      <c r="J39" s="1105"/>
      <c r="K39" s="1105"/>
      <c r="L39" s="1105"/>
      <c r="M39" s="1105"/>
    </row>
    <row r="40" spans="1:13" s="210" customFormat="1" ht="12.75" customHeight="1" x14ac:dyDescent="0.25">
      <c r="A40" s="1079" t="s">
        <v>802</v>
      </c>
      <c r="B40" s="1105"/>
      <c r="C40" s="1105"/>
      <c r="D40" s="1105"/>
      <c r="E40" s="1105"/>
      <c r="F40" s="1105"/>
      <c r="G40" s="1105"/>
      <c r="H40" s="1105"/>
      <c r="I40" s="1105"/>
      <c r="J40" s="1105"/>
      <c r="K40" s="1105"/>
      <c r="L40" s="1105"/>
      <c r="M40" s="1105"/>
    </row>
    <row r="41" spans="1:13" s="210" customFormat="1" ht="13.5" customHeight="1" x14ac:dyDescent="0.25"/>
    <row r="42" spans="1:13" s="210" customFormat="1" ht="15" customHeight="1" x14ac:dyDescent="0.25"/>
    <row r="43" spans="1:13" s="206" customFormat="1" ht="15" x14ac:dyDescent="0.25"/>
    <row r="44" spans="1:13" s="206" customFormat="1" ht="12.75" customHeight="1" x14ac:dyDescent="0.25"/>
    <row r="45" spans="1:13" s="206" customFormat="1" ht="15.75" customHeight="1" x14ac:dyDescent="0.25"/>
    <row r="46" spans="1:13" s="206" customFormat="1" ht="24.75" customHeight="1" x14ac:dyDescent="0.25"/>
    <row r="47" spans="1:13" s="206" customFormat="1" ht="24" customHeight="1" x14ac:dyDescent="0.25"/>
    <row r="48" spans="1:13" s="206" customFormat="1" ht="37.5" customHeight="1" x14ac:dyDescent="0.25"/>
    <row r="49" spans="1:24" s="206" customFormat="1" ht="15.75" customHeight="1" x14ac:dyDescent="0.25"/>
    <row r="50" spans="1:24" s="206" customFormat="1" ht="15.75" customHeight="1" x14ac:dyDescent="0.25"/>
    <row r="51" spans="1:24" s="206" customFormat="1" ht="15" customHeight="1" x14ac:dyDescent="0.25"/>
    <row r="52" spans="1:24" s="206" customFormat="1" ht="14.25" customHeight="1" x14ac:dyDescent="0.25"/>
    <row r="53" spans="1:24" s="206" customFormat="1" ht="16.5" customHeight="1" x14ac:dyDescent="0.25"/>
    <row r="54" spans="1:24" s="206" customFormat="1" ht="18.75" customHeight="1" x14ac:dyDescent="0.25"/>
    <row r="55" spans="1:24" s="206" customFormat="1" ht="15" x14ac:dyDescent="0.25"/>
    <row r="56" spans="1:24" ht="15.75" customHeight="1" x14ac:dyDescent="0.25">
      <c r="A56" s="90"/>
      <c r="B56" s="96"/>
      <c r="C56" s="96"/>
      <c r="D56" s="96"/>
      <c r="E56" s="96"/>
      <c r="F56" s="96"/>
      <c r="G56" s="96"/>
      <c r="H56" s="96"/>
      <c r="I56" s="32"/>
      <c r="J56" s="32"/>
      <c r="K56" s="32"/>
      <c r="L56" s="32"/>
      <c r="M56" s="32"/>
      <c r="N56" s="32"/>
      <c r="O56" s="32"/>
      <c r="P56" s="90"/>
      <c r="Q56" s="12"/>
      <c r="R56" s="12"/>
      <c r="S56" s="12"/>
      <c r="T56" s="12"/>
      <c r="U56" s="12"/>
      <c r="V56" s="12"/>
      <c r="W56" s="12"/>
      <c r="X56" s="12"/>
    </row>
    <row r="57" spans="1:24" x14ac:dyDescent="0.25">
      <c r="A57" s="1238"/>
      <c r="B57" s="1238"/>
      <c r="C57" s="1238"/>
      <c r="D57" s="1238"/>
      <c r="E57" s="1238"/>
      <c r="F57" s="1238"/>
      <c r="G57" s="1238"/>
      <c r="H57" s="1238"/>
      <c r="I57" s="1238"/>
      <c r="J57" s="1238"/>
      <c r="K57" s="1238"/>
      <c r="L57" s="1238"/>
      <c r="M57" s="1238"/>
      <c r="N57" s="1238"/>
      <c r="O57" s="1238"/>
      <c r="P57" s="1238"/>
      <c r="Q57" s="1238"/>
      <c r="R57" s="1238"/>
      <c r="S57" s="1238"/>
      <c r="T57" s="1238"/>
      <c r="U57" s="1238"/>
      <c r="V57" s="12"/>
      <c r="W57" s="12"/>
      <c r="X57" s="12"/>
    </row>
    <row r="58" spans="1:24" ht="15.75" x14ac:dyDescent="0.25">
      <c r="A58" s="97"/>
      <c r="B58" s="98"/>
      <c r="C58" s="98"/>
      <c r="D58" s="98"/>
      <c r="E58" s="98"/>
      <c r="F58" s="98"/>
      <c r="G58" s="98"/>
      <c r="H58" s="98"/>
      <c r="I58" s="37"/>
      <c r="J58" s="37"/>
      <c r="K58" s="37"/>
      <c r="L58" s="37"/>
      <c r="M58" s="37"/>
      <c r="N58" s="37"/>
      <c r="O58" s="37"/>
      <c r="P58" s="37"/>
    </row>
    <row r="59" spans="1:24" x14ac:dyDescent="0.25">
      <c r="A59" s="37"/>
      <c r="B59" s="98"/>
      <c r="C59" s="98"/>
      <c r="D59" s="98"/>
      <c r="E59" s="98"/>
      <c r="F59" s="98"/>
      <c r="G59" s="98"/>
      <c r="H59" s="98"/>
      <c r="I59" s="37"/>
      <c r="J59" s="37"/>
      <c r="K59" s="37"/>
      <c r="L59" s="37"/>
      <c r="M59" s="37"/>
      <c r="N59" s="37"/>
      <c r="O59" s="37"/>
      <c r="P59" s="37"/>
    </row>
    <row r="60" spans="1:24" x14ac:dyDescent="0.25">
      <c r="A60" s="99"/>
      <c r="B60" s="100"/>
      <c r="C60" s="100"/>
      <c r="D60" s="100"/>
      <c r="E60" s="100"/>
      <c r="F60" s="100"/>
      <c r="G60" s="100"/>
      <c r="H60" s="100"/>
      <c r="I60" s="99"/>
      <c r="J60" s="99"/>
      <c r="K60" s="99"/>
      <c r="L60" s="99"/>
      <c r="M60" s="99"/>
      <c r="N60" s="99"/>
      <c r="O60" s="99"/>
      <c r="P60" s="99"/>
    </row>
    <row r="61" spans="1:24" x14ac:dyDescent="0.25">
      <c r="A61" s="99"/>
      <c r="B61" s="100"/>
      <c r="C61" s="100"/>
      <c r="D61" s="100"/>
      <c r="E61" s="100"/>
      <c r="F61" s="100"/>
      <c r="G61" s="100"/>
      <c r="H61" s="100"/>
      <c r="I61" s="99"/>
      <c r="J61" s="99"/>
      <c r="K61" s="99"/>
      <c r="L61" s="99"/>
      <c r="M61" s="99"/>
      <c r="N61" s="99"/>
      <c r="O61" s="99"/>
      <c r="P61" s="99"/>
    </row>
    <row r="62" spans="1:24" x14ac:dyDescent="0.25">
      <c r="A62" s="99"/>
      <c r="B62" s="100"/>
      <c r="C62" s="100"/>
      <c r="D62" s="100"/>
      <c r="E62" s="100"/>
      <c r="F62" s="100"/>
      <c r="G62" s="100"/>
      <c r="H62" s="100"/>
      <c r="I62" s="99"/>
      <c r="J62" s="99"/>
      <c r="K62" s="99"/>
      <c r="L62" s="99"/>
      <c r="M62" s="99"/>
      <c r="N62" s="99"/>
      <c r="O62" s="99"/>
      <c r="P62" s="99"/>
    </row>
    <row r="63" spans="1:24" x14ac:dyDescent="0.25">
      <c r="A63" s="99"/>
      <c r="B63" s="100"/>
      <c r="C63" s="100"/>
      <c r="D63" s="100"/>
      <c r="E63" s="100"/>
      <c r="F63" s="100"/>
      <c r="G63" s="100"/>
      <c r="H63" s="100"/>
      <c r="I63" s="99"/>
      <c r="J63" s="99"/>
      <c r="K63" s="99"/>
      <c r="L63" s="99"/>
      <c r="M63" s="99"/>
      <c r="N63" s="99"/>
      <c r="O63" s="99"/>
      <c r="P63" s="99"/>
    </row>
    <row r="64" spans="1:24" x14ac:dyDescent="0.25">
      <c r="A64" s="99"/>
      <c r="B64" s="100"/>
      <c r="C64" s="100"/>
      <c r="D64" s="100"/>
      <c r="E64" s="100"/>
      <c r="F64" s="100"/>
      <c r="G64" s="100"/>
      <c r="H64" s="100"/>
      <c r="I64" s="99"/>
      <c r="J64" s="99"/>
      <c r="K64" s="99"/>
      <c r="L64" s="99"/>
      <c r="M64" s="99"/>
      <c r="N64" s="99"/>
      <c r="O64" s="99"/>
      <c r="P64" s="99"/>
    </row>
    <row r="65" spans="1:16" x14ac:dyDescent="0.25">
      <c r="A65" s="99"/>
      <c r="B65" s="100"/>
      <c r="C65" s="100"/>
      <c r="D65" s="100"/>
      <c r="E65" s="100"/>
      <c r="F65" s="100"/>
      <c r="G65" s="100"/>
      <c r="H65" s="100"/>
      <c r="I65" s="99"/>
      <c r="J65" s="99"/>
      <c r="K65" s="99"/>
      <c r="L65" s="99"/>
      <c r="M65" s="99"/>
      <c r="N65" s="99"/>
      <c r="O65" s="99"/>
      <c r="P65" s="99"/>
    </row>
    <row r="66" spans="1:16" x14ac:dyDescent="0.25">
      <c r="A66" s="99"/>
      <c r="B66" s="100"/>
      <c r="C66" s="100"/>
      <c r="D66" s="100"/>
      <c r="E66" s="100"/>
      <c r="F66" s="100"/>
      <c r="G66" s="100"/>
      <c r="H66" s="100"/>
      <c r="I66" s="99"/>
      <c r="J66" s="99"/>
      <c r="K66" s="99"/>
      <c r="L66" s="99"/>
      <c r="M66" s="99"/>
      <c r="N66" s="99"/>
      <c r="O66" s="99"/>
      <c r="P66" s="99"/>
    </row>
    <row r="67" spans="1:16" x14ac:dyDescent="0.25">
      <c r="A67" s="99"/>
      <c r="B67" s="100"/>
      <c r="C67" s="100"/>
      <c r="D67" s="100"/>
      <c r="E67" s="100"/>
      <c r="F67" s="100"/>
      <c r="G67" s="100"/>
      <c r="H67" s="100"/>
      <c r="I67" s="99"/>
      <c r="J67" s="99"/>
      <c r="K67" s="99"/>
      <c r="L67" s="99"/>
      <c r="M67" s="99"/>
      <c r="N67" s="99"/>
      <c r="O67" s="99"/>
      <c r="P67" s="99"/>
    </row>
    <row r="68" spans="1:16" x14ac:dyDescent="0.25">
      <c r="A68" s="99"/>
      <c r="B68" s="100"/>
      <c r="C68" s="100"/>
      <c r="D68" s="100"/>
      <c r="E68" s="100"/>
      <c r="F68" s="100"/>
      <c r="G68" s="100"/>
      <c r="H68" s="100"/>
      <c r="I68" s="99"/>
      <c r="J68" s="99"/>
      <c r="K68" s="99"/>
      <c r="L68" s="99"/>
      <c r="M68" s="99"/>
      <c r="N68" s="99"/>
      <c r="O68" s="99"/>
      <c r="P68" s="99"/>
    </row>
  </sheetData>
  <mergeCells count="43">
    <mergeCell ref="B14:D14"/>
    <mergeCell ref="E18:G18"/>
    <mergeCell ref="I7:J7"/>
    <mergeCell ref="B32:D32"/>
    <mergeCell ref="A40:M40"/>
    <mergeCell ref="B30:D30"/>
    <mergeCell ref="B31:D31"/>
    <mergeCell ref="K7:L7"/>
    <mergeCell ref="A37:M37"/>
    <mergeCell ref="B9:B11"/>
    <mergeCell ref="M7:N7"/>
    <mergeCell ref="A57:U57"/>
    <mergeCell ref="A36:M36"/>
    <mergeCell ref="B21:B28"/>
    <mergeCell ref="E7:F7"/>
    <mergeCell ref="Y6:Z7"/>
    <mergeCell ref="A35:M35"/>
    <mergeCell ref="A38:M38"/>
    <mergeCell ref="A39:M39"/>
    <mergeCell ref="C28:D28"/>
    <mergeCell ref="C27:D27"/>
    <mergeCell ref="C21:C26"/>
    <mergeCell ref="B12:D12"/>
    <mergeCell ref="B13:D13"/>
    <mergeCell ref="E6:H6"/>
    <mergeCell ref="S6:T7"/>
    <mergeCell ref="Q7:R7"/>
    <mergeCell ref="E5:Z5"/>
    <mergeCell ref="B5:D8"/>
    <mergeCell ref="A5:A8"/>
    <mergeCell ref="B18:D20"/>
    <mergeCell ref="A18:A20"/>
    <mergeCell ref="U6:V7"/>
    <mergeCell ref="C9:D9"/>
    <mergeCell ref="O7:P7"/>
    <mergeCell ref="C11:D11"/>
    <mergeCell ref="W6:X7"/>
    <mergeCell ref="H18:J18"/>
    <mergeCell ref="K18:M18"/>
    <mergeCell ref="I6:L6"/>
    <mergeCell ref="M6:R6"/>
    <mergeCell ref="C10:D10"/>
    <mergeCell ref="G7:H7"/>
  </mergeCells>
  <printOptions horizontalCentered="1"/>
  <pageMargins left="0.23622047244094491" right="0.27559055118110237" top="0.98425196850393704" bottom="0.98425196850393704" header="0.51181102362204722" footer="0.51181102362204722"/>
  <pageSetup paperSize="9" scale="57"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windowProtection="1" zoomScaleNormal="100" workbookViewId="0">
      <selection activeCell="I7" sqref="I7"/>
    </sheetView>
  </sheetViews>
  <sheetFormatPr defaultRowHeight="12.75" x14ac:dyDescent="0.25"/>
  <cols>
    <col min="1" max="1" width="3.42578125" style="18" customWidth="1"/>
    <col min="2" max="2" width="9" style="18" customWidth="1"/>
    <col min="3" max="3" width="48" style="18" customWidth="1"/>
    <col min="4" max="4" width="12" style="18" customWidth="1"/>
    <col min="5" max="6" width="9.140625" style="18"/>
    <col min="7" max="7" width="9.85546875" style="18" customWidth="1"/>
    <col min="8" max="9" width="10.140625" style="18" customWidth="1"/>
    <col min="10" max="10" width="10.5703125" style="18" customWidth="1"/>
    <col min="11" max="11" width="9.140625" style="18"/>
    <col min="12" max="12" width="2.85546875" style="18" customWidth="1"/>
    <col min="13" max="13" width="9.140625" style="18"/>
    <col min="14" max="14" width="10.28515625" style="18" customWidth="1"/>
    <col min="15" max="15" width="10.42578125" style="18" customWidth="1"/>
    <col min="16" max="16" width="9.85546875" style="18" customWidth="1"/>
    <col min="17" max="16384" width="9.140625" style="18"/>
  </cols>
  <sheetData>
    <row r="1" spans="1:19" ht="15.75" x14ac:dyDescent="0.25">
      <c r="A1" s="86" t="s">
        <v>1170</v>
      </c>
      <c r="B1" s="85"/>
      <c r="C1" s="85"/>
      <c r="D1" s="12"/>
      <c r="E1" s="12"/>
      <c r="F1" s="12"/>
      <c r="G1" s="12"/>
      <c r="H1" s="694"/>
      <c r="I1" s="694"/>
      <c r="J1" s="12"/>
      <c r="L1" s="12"/>
      <c r="M1" s="12"/>
      <c r="N1" s="12"/>
      <c r="O1" s="12"/>
    </row>
    <row r="2" spans="1:19" s="31" customFormat="1" ht="13.5" thickBot="1" x14ac:dyDescent="0.3">
      <c r="A2" s="30"/>
      <c r="B2" s="30"/>
      <c r="C2" s="30"/>
      <c r="D2" s="30"/>
      <c r="E2" s="30"/>
      <c r="F2" s="30"/>
      <c r="G2" s="30"/>
      <c r="I2" s="30"/>
      <c r="J2" s="30"/>
      <c r="K2" s="13" t="s">
        <v>508</v>
      </c>
      <c r="L2" s="30"/>
      <c r="M2" s="30"/>
      <c r="N2" s="30"/>
      <c r="O2" s="30"/>
    </row>
    <row r="3" spans="1:19" s="31" customFormat="1" ht="17.25" customHeight="1" x14ac:dyDescent="0.25">
      <c r="A3" s="1274" t="s">
        <v>479</v>
      </c>
      <c r="B3" s="1277" t="s">
        <v>688</v>
      </c>
      <c r="C3" s="1278"/>
      <c r="D3" s="1288" t="s">
        <v>703</v>
      </c>
      <c r="E3" s="1289"/>
      <c r="F3" s="1289"/>
      <c r="G3" s="1289"/>
      <c r="H3" s="1290"/>
      <c r="I3" s="1291" t="s">
        <v>1171</v>
      </c>
      <c r="J3" s="1292"/>
      <c r="K3" s="1293" t="s">
        <v>1172</v>
      </c>
      <c r="L3" s="30"/>
      <c r="M3" s="1295" t="s">
        <v>1173</v>
      </c>
      <c r="N3" s="1178"/>
      <c r="O3" s="1178"/>
      <c r="P3" s="1296"/>
    </row>
    <row r="4" spans="1:19" s="31" customFormat="1" ht="15" customHeight="1" x14ac:dyDescent="0.25">
      <c r="A4" s="1275"/>
      <c r="B4" s="1279"/>
      <c r="C4" s="1280"/>
      <c r="D4" s="1283" t="s">
        <v>672</v>
      </c>
      <c r="E4" s="1283" t="s">
        <v>673</v>
      </c>
      <c r="F4" s="1206" t="s">
        <v>1174</v>
      </c>
      <c r="G4" s="1206"/>
      <c r="H4" s="1173" t="s">
        <v>619</v>
      </c>
      <c r="I4" s="1270" t="s">
        <v>674</v>
      </c>
      <c r="J4" s="1249" t="s">
        <v>675</v>
      </c>
      <c r="K4" s="1294"/>
      <c r="L4" s="30"/>
      <c r="M4" s="1297" t="s">
        <v>1175</v>
      </c>
      <c r="N4" s="1286" t="s">
        <v>1176</v>
      </c>
      <c r="O4" s="1285" t="s">
        <v>1177</v>
      </c>
      <c r="P4" s="1286" t="s">
        <v>1176</v>
      </c>
      <c r="R4" s="213"/>
    </row>
    <row r="5" spans="1:19" ht="14.25" customHeight="1" x14ac:dyDescent="0.25">
      <c r="A5" s="1275"/>
      <c r="B5" s="1279"/>
      <c r="C5" s="1280"/>
      <c r="D5" s="1284"/>
      <c r="E5" s="1284"/>
      <c r="F5" s="699" t="s">
        <v>743</v>
      </c>
      <c r="G5" s="845"/>
      <c r="H5" s="1175"/>
      <c r="I5" s="1271"/>
      <c r="J5" s="1250"/>
      <c r="K5" s="1287"/>
      <c r="L5" s="12"/>
      <c r="M5" s="1297"/>
      <c r="N5" s="1287"/>
      <c r="O5" s="1285"/>
      <c r="P5" s="1287"/>
    </row>
    <row r="6" spans="1:19" s="360" customFormat="1" ht="12.75" customHeight="1" thickBot="1" x14ac:dyDescent="0.3">
      <c r="A6" s="1276"/>
      <c r="B6" s="1281"/>
      <c r="C6" s="1282"/>
      <c r="D6" s="355" t="s">
        <v>561</v>
      </c>
      <c r="E6" s="355" t="s">
        <v>562</v>
      </c>
      <c r="F6" s="356" t="s">
        <v>563</v>
      </c>
      <c r="G6" s="357" t="s">
        <v>564</v>
      </c>
      <c r="H6" s="357" t="s">
        <v>1178</v>
      </c>
      <c r="I6" s="361" t="s">
        <v>566</v>
      </c>
      <c r="J6" s="846" t="s">
        <v>567</v>
      </c>
      <c r="K6" s="847" t="s">
        <v>1179</v>
      </c>
      <c r="L6" s="358"/>
      <c r="M6" s="359" t="s">
        <v>569</v>
      </c>
      <c r="N6" s="847" t="s">
        <v>1180</v>
      </c>
      <c r="O6" s="848" t="s">
        <v>612</v>
      </c>
      <c r="P6" s="847" t="s">
        <v>1181</v>
      </c>
    </row>
    <row r="7" spans="1:19" x14ac:dyDescent="0.25">
      <c r="A7" s="333">
        <v>1</v>
      </c>
      <c r="B7" s="334" t="s">
        <v>668</v>
      </c>
      <c r="C7" s="849"/>
      <c r="D7" s="850">
        <f>D8+D9+D10+D11+D12+D13+D19+D23</f>
        <v>8536</v>
      </c>
      <c r="E7" s="850">
        <f t="shared" ref="E7:J7" si="0">SUM(E8+E9+E11+E12+E13+E15+E19+E23+E24)</f>
        <v>1450</v>
      </c>
      <c r="F7" s="851">
        <f t="shared" si="0"/>
        <v>42</v>
      </c>
      <c r="G7" s="852">
        <f t="shared" si="0"/>
        <v>0</v>
      </c>
      <c r="H7" s="853">
        <f>SUM(H8+H9+H11+H12+H13+H15+H19+H23+H24)</f>
        <v>10028</v>
      </c>
      <c r="I7" s="853">
        <f t="shared" si="0"/>
        <v>10028</v>
      </c>
      <c r="J7" s="853">
        <f t="shared" si="0"/>
        <v>0</v>
      </c>
      <c r="K7" s="854">
        <f>SUM(K8+K9+K11+K12+K13+K15+K19+K23+K24)</f>
        <v>0</v>
      </c>
      <c r="L7" s="855"/>
      <c r="M7" s="856">
        <f>SUM(M8+M9+M11+M12+M13+M15+M19+M23+M24)</f>
        <v>1468</v>
      </c>
      <c r="N7" s="854">
        <f>I7/M7</f>
        <v>6.8310626702997279</v>
      </c>
      <c r="O7" s="857">
        <f>SUM(O8+O9+O11+O12+O13+O15+O19+O23+O24)</f>
        <v>0</v>
      </c>
      <c r="P7" s="854"/>
    </row>
    <row r="8" spans="1:19" ht="12.75" customHeight="1" x14ac:dyDescent="0.25">
      <c r="A8" s="335">
        <v>2</v>
      </c>
      <c r="B8" s="1266" t="s">
        <v>571</v>
      </c>
      <c r="C8" s="1267"/>
      <c r="D8" s="858"/>
      <c r="E8" s="858">
        <v>1193</v>
      </c>
      <c r="F8" s="858"/>
      <c r="G8" s="859"/>
      <c r="H8" s="860">
        <f>SUM(D8:G8)</f>
        <v>1193</v>
      </c>
      <c r="I8" s="858">
        <v>1193</v>
      </c>
      <c r="J8" s="858"/>
      <c r="K8" s="861">
        <f>H8-J8-I8</f>
        <v>0</v>
      </c>
      <c r="L8" s="862"/>
      <c r="M8" s="863">
        <v>122</v>
      </c>
      <c r="N8" s="864">
        <f>I8/M8</f>
        <v>9.778688524590164</v>
      </c>
      <c r="O8" s="865"/>
      <c r="P8" s="866"/>
      <c r="Q8" s="33"/>
      <c r="R8" s="33"/>
      <c r="S8" s="33"/>
    </row>
    <row r="9" spans="1:19" ht="24" customHeight="1" x14ac:dyDescent="0.25">
      <c r="A9" s="335">
        <v>3</v>
      </c>
      <c r="B9" s="1266" t="s">
        <v>572</v>
      </c>
      <c r="C9" s="1267"/>
      <c r="D9" s="858">
        <v>60</v>
      </c>
      <c r="E9" s="858"/>
      <c r="F9" s="858"/>
      <c r="G9" s="859"/>
      <c r="H9" s="860">
        <f>SUM(D9:G9)</f>
        <v>60</v>
      </c>
      <c r="I9" s="858">
        <v>60</v>
      </c>
      <c r="J9" s="858"/>
      <c r="K9" s="861">
        <f>H9-J9-I9</f>
        <v>0</v>
      </c>
      <c r="L9" s="867"/>
      <c r="M9" s="863">
        <v>9</v>
      </c>
      <c r="N9" s="864">
        <f>I9/M9</f>
        <v>6.666666666666667</v>
      </c>
      <c r="O9" s="865"/>
      <c r="P9" s="866"/>
    </row>
    <row r="10" spans="1:19" ht="24" customHeight="1" x14ac:dyDescent="0.25">
      <c r="A10" s="335">
        <v>4</v>
      </c>
      <c r="B10" s="1272" t="s">
        <v>669</v>
      </c>
      <c r="C10" s="1273"/>
      <c r="D10" s="858"/>
      <c r="E10" s="858"/>
      <c r="F10" s="858"/>
      <c r="G10" s="859"/>
      <c r="H10" s="860"/>
      <c r="I10" s="858"/>
      <c r="J10" s="858"/>
      <c r="K10" s="861"/>
      <c r="L10" s="867"/>
      <c r="M10" s="863"/>
      <c r="N10" s="864"/>
      <c r="O10" s="865"/>
      <c r="P10" s="866"/>
    </row>
    <row r="11" spans="1:19" x14ac:dyDescent="0.25">
      <c r="A11" s="335">
        <v>5</v>
      </c>
      <c r="B11" s="1266" t="s">
        <v>671</v>
      </c>
      <c r="C11" s="1267"/>
      <c r="D11" s="858"/>
      <c r="E11" s="858"/>
      <c r="F11" s="858"/>
      <c r="G11" s="859"/>
      <c r="H11" s="860"/>
      <c r="I11" s="858"/>
      <c r="J11" s="858"/>
      <c r="K11" s="861"/>
      <c r="L11" s="867"/>
      <c r="M11" s="863"/>
      <c r="N11" s="864"/>
      <c r="O11" s="865"/>
      <c r="P11" s="866"/>
    </row>
    <row r="12" spans="1:19" x14ac:dyDescent="0.25">
      <c r="A12" s="335">
        <v>6</v>
      </c>
      <c r="B12" s="1266" t="s">
        <v>573</v>
      </c>
      <c r="C12" s="1267"/>
      <c r="D12" s="858">
        <v>852</v>
      </c>
      <c r="E12" s="858"/>
      <c r="F12" s="858">
        <v>42</v>
      </c>
      <c r="G12" s="859"/>
      <c r="H12" s="860">
        <f t="shared" ref="H12:H19" si="1">SUM(D12:G12)</f>
        <v>894</v>
      </c>
      <c r="I12" s="858">
        <v>894</v>
      </c>
      <c r="J12" s="858"/>
      <c r="K12" s="861">
        <f t="shared" ref="K12:K25" si="2">H12-J12-I12</f>
        <v>0</v>
      </c>
      <c r="L12" s="867"/>
      <c r="M12" s="863">
        <v>53</v>
      </c>
      <c r="N12" s="864">
        <f>I12/M12</f>
        <v>16.867924528301888</v>
      </c>
      <c r="O12" s="865"/>
      <c r="P12" s="866"/>
    </row>
    <row r="13" spans="1:19" x14ac:dyDescent="0.25">
      <c r="A13" s="336">
        <v>7</v>
      </c>
      <c r="B13" s="1268" t="s">
        <v>670</v>
      </c>
      <c r="C13" s="1269"/>
      <c r="D13" s="868">
        <v>6922</v>
      </c>
      <c r="E13" s="868"/>
      <c r="F13" s="868"/>
      <c r="G13" s="869"/>
      <c r="H13" s="870">
        <f t="shared" si="1"/>
        <v>6922</v>
      </c>
      <c r="I13" s="868">
        <f>I14</f>
        <v>6922</v>
      </c>
      <c r="J13" s="868"/>
      <c r="K13" s="871">
        <f t="shared" si="2"/>
        <v>0</v>
      </c>
      <c r="L13" s="867"/>
      <c r="M13" s="872">
        <v>1201</v>
      </c>
      <c r="N13" s="873">
        <f>I13/M13</f>
        <v>5.7635303913405496</v>
      </c>
      <c r="O13" s="874"/>
      <c r="P13" s="875"/>
    </row>
    <row r="14" spans="1:19" x14ac:dyDescent="0.25">
      <c r="A14" s="218">
        <v>8</v>
      </c>
      <c r="B14" s="693" t="s">
        <v>510</v>
      </c>
      <c r="C14" s="876" t="s">
        <v>574</v>
      </c>
      <c r="D14" s="222">
        <v>6922</v>
      </c>
      <c r="E14" s="222"/>
      <c r="F14" s="222"/>
      <c r="G14" s="877"/>
      <c r="H14" s="315">
        <f t="shared" si="1"/>
        <v>6922</v>
      </c>
      <c r="I14" s="222">
        <v>6922</v>
      </c>
      <c r="J14" s="222"/>
      <c r="K14" s="878">
        <f t="shared" si="2"/>
        <v>0</v>
      </c>
      <c r="L14" s="867"/>
      <c r="M14" s="879">
        <v>1201</v>
      </c>
      <c r="N14" s="328">
        <f>I14/M14</f>
        <v>5.7635303913405496</v>
      </c>
      <c r="O14" s="880"/>
      <c r="P14" s="223"/>
    </row>
    <row r="15" spans="1:19" x14ac:dyDescent="0.25">
      <c r="A15" s="337">
        <v>9</v>
      </c>
      <c r="B15" s="1298" t="s">
        <v>575</v>
      </c>
      <c r="C15" s="1299"/>
      <c r="D15" s="881"/>
      <c r="E15" s="881"/>
      <c r="F15" s="881"/>
      <c r="G15" s="882"/>
      <c r="H15" s="883"/>
      <c r="I15" s="881"/>
      <c r="J15" s="881"/>
      <c r="K15" s="884"/>
      <c r="L15" s="885"/>
      <c r="M15" s="886"/>
      <c r="N15" s="887"/>
      <c r="O15" s="888"/>
      <c r="P15" s="889"/>
    </row>
    <row r="16" spans="1:19" x14ac:dyDescent="0.25">
      <c r="A16" s="329">
        <v>10</v>
      </c>
      <c r="B16" s="330" t="s">
        <v>510</v>
      </c>
      <c r="C16" s="890" t="s">
        <v>576</v>
      </c>
      <c r="D16" s="891"/>
      <c r="E16" s="891"/>
      <c r="F16" s="891"/>
      <c r="G16" s="892"/>
      <c r="H16" s="893"/>
      <c r="I16" s="891"/>
      <c r="J16" s="891"/>
      <c r="K16" s="894"/>
      <c r="L16" s="885"/>
      <c r="M16" s="895"/>
      <c r="N16" s="896"/>
      <c r="O16" s="897"/>
      <c r="P16" s="898"/>
    </row>
    <row r="17" spans="1:16" x14ac:dyDescent="0.25">
      <c r="A17" s="329">
        <v>11</v>
      </c>
      <c r="B17" s="331"/>
      <c r="C17" s="890" t="s">
        <v>577</v>
      </c>
      <c r="D17" s="891"/>
      <c r="E17" s="891"/>
      <c r="F17" s="891"/>
      <c r="G17" s="892"/>
      <c r="H17" s="893"/>
      <c r="I17" s="891"/>
      <c r="J17" s="891"/>
      <c r="K17" s="894"/>
      <c r="L17" s="885"/>
      <c r="M17" s="895"/>
      <c r="N17" s="896"/>
      <c r="O17" s="897"/>
      <c r="P17" s="898"/>
    </row>
    <row r="18" spans="1:16" x14ac:dyDescent="0.25">
      <c r="A18" s="218">
        <v>12</v>
      </c>
      <c r="B18" s="325"/>
      <c r="C18" s="899" t="s">
        <v>667</v>
      </c>
      <c r="D18" s="222"/>
      <c r="E18" s="222"/>
      <c r="F18" s="222"/>
      <c r="G18" s="877"/>
      <c r="H18" s="315"/>
      <c r="I18" s="222"/>
      <c r="J18" s="222"/>
      <c r="K18" s="878"/>
      <c r="L18" s="885"/>
      <c r="M18" s="879"/>
      <c r="N18" s="328"/>
      <c r="O18" s="880"/>
      <c r="P18" s="223"/>
    </row>
    <row r="19" spans="1:16" ht="12.75" customHeight="1" x14ac:dyDescent="0.25">
      <c r="A19" s="337">
        <v>13</v>
      </c>
      <c r="B19" s="1298" t="s">
        <v>578</v>
      </c>
      <c r="C19" s="1299"/>
      <c r="D19" s="881">
        <f>D22</f>
        <v>702</v>
      </c>
      <c r="E19" s="881"/>
      <c r="F19" s="881"/>
      <c r="G19" s="882"/>
      <c r="H19" s="883">
        <f t="shared" si="1"/>
        <v>702</v>
      </c>
      <c r="I19" s="883">
        <f>I22</f>
        <v>702</v>
      </c>
      <c r="J19" s="881"/>
      <c r="K19" s="884">
        <f t="shared" si="2"/>
        <v>0</v>
      </c>
      <c r="L19" s="885"/>
      <c r="M19" s="886">
        <v>6</v>
      </c>
      <c r="N19" s="887">
        <f>I19/M19</f>
        <v>117</v>
      </c>
      <c r="O19" s="888"/>
      <c r="P19" s="889"/>
    </row>
    <row r="20" spans="1:16" x14ac:dyDescent="0.25">
      <c r="A20" s="329">
        <v>14</v>
      </c>
      <c r="B20" s="330" t="s">
        <v>510</v>
      </c>
      <c r="C20" s="890" t="s">
        <v>579</v>
      </c>
      <c r="D20" s="891"/>
      <c r="E20" s="891"/>
      <c r="F20" s="891"/>
      <c r="G20" s="892"/>
      <c r="H20" s="893"/>
      <c r="I20" s="891"/>
      <c r="J20" s="891"/>
      <c r="K20" s="894"/>
      <c r="L20" s="885"/>
      <c r="M20" s="895"/>
      <c r="N20" s="896"/>
      <c r="O20" s="897"/>
      <c r="P20" s="898"/>
    </row>
    <row r="21" spans="1:16" x14ac:dyDescent="0.25">
      <c r="A21" s="329">
        <v>15</v>
      </c>
      <c r="B21" s="331"/>
      <c r="C21" s="890" t="s">
        <v>577</v>
      </c>
      <c r="D21" s="891"/>
      <c r="E21" s="891"/>
      <c r="F21" s="891"/>
      <c r="G21" s="892"/>
      <c r="H21" s="893"/>
      <c r="I21" s="891"/>
      <c r="J21" s="891"/>
      <c r="K21" s="894"/>
      <c r="L21" s="885"/>
      <c r="M21" s="895"/>
      <c r="N21" s="896"/>
      <c r="O21" s="897"/>
      <c r="P21" s="898"/>
    </row>
    <row r="22" spans="1:16" x14ac:dyDescent="0.25">
      <c r="A22" s="218">
        <v>16</v>
      </c>
      <c r="B22" s="325"/>
      <c r="C22" s="900" t="s">
        <v>1182</v>
      </c>
      <c r="D22" s="222">
        <v>702</v>
      </c>
      <c r="E22" s="222"/>
      <c r="F22" s="222"/>
      <c r="G22" s="877"/>
      <c r="H22" s="315">
        <f>SUM(D22:G22)</f>
        <v>702</v>
      </c>
      <c r="I22" s="222">
        <v>702</v>
      </c>
      <c r="J22" s="222"/>
      <c r="K22" s="878">
        <f t="shared" si="2"/>
        <v>0</v>
      </c>
      <c r="L22" s="885"/>
      <c r="M22" s="879">
        <v>6</v>
      </c>
      <c r="N22" s="328">
        <f>I22/M22</f>
        <v>117</v>
      </c>
      <c r="O22" s="880"/>
      <c r="P22" s="223"/>
    </row>
    <row r="23" spans="1:16" x14ac:dyDescent="0.25">
      <c r="A23" s="335">
        <v>17</v>
      </c>
      <c r="B23" s="1266" t="s">
        <v>580</v>
      </c>
      <c r="C23" s="1267"/>
      <c r="D23" s="858"/>
      <c r="E23" s="858"/>
      <c r="F23" s="858"/>
      <c r="G23" s="859"/>
      <c r="H23" s="860"/>
      <c r="I23" s="858"/>
      <c r="J23" s="858"/>
      <c r="K23" s="861"/>
      <c r="L23" s="867"/>
      <c r="M23" s="863"/>
      <c r="N23" s="864"/>
      <c r="O23" s="865"/>
      <c r="P23" s="866"/>
    </row>
    <row r="24" spans="1:16" x14ac:dyDescent="0.25">
      <c r="A24" s="336">
        <v>18</v>
      </c>
      <c r="B24" s="1268" t="s">
        <v>676</v>
      </c>
      <c r="C24" s="1269"/>
      <c r="D24" s="868"/>
      <c r="E24" s="868">
        <f>E25</f>
        <v>257</v>
      </c>
      <c r="F24" s="868"/>
      <c r="G24" s="869"/>
      <c r="H24" s="870">
        <f>SUM(H25:H25)</f>
        <v>257</v>
      </c>
      <c r="I24" s="868">
        <f>I25</f>
        <v>257</v>
      </c>
      <c r="J24" s="868"/>
      <c r="K24" s="871">
        <f t="shared" si="2"/>
        <v>0</v>
      </c>
      <c r="L24" s="867"/>
      <c r="M24" s="872">
        <v>77</v>
      </c>
      <c r="N24" s="873">
        <f>I24/M24</f>
        <v>3.3376623376623376</v>
      </c>
      <c r="O24" s="874"/>
      <c r="P24" s="875"/>
    </row>
    <row r="25" spans="1:16" ht="13.5" thickBot="1" x14ac:dyDescent="0.3">
      <c r="A25" s="697">
        <v>19</v>
      </c>
      <c r="B25" s="332" t="s">
        <v>510</v>
      </c>
      <c r="C25" s="901" t="s">
        <v>1183</v>
      </c>
      <c r="D25" s="902"/>
      <c r="E25" s="902">
        <v>257</v>
      </c>
      <c r="F25" s="902"/>
      <c r="G25" s="903"/>
      <c r="H25" s="904">
        <f>SUM(D25:G25)</f>
        <v>257</v>
      </c>
      <c r="I25" s="902">
        <v>257</v>
      </c>
      <c r="J25" s="902"/>
      <c r="K25" s="905">
        <f t="shared" si="2"/>
        <v>0</v>
      </c>
      <c r="L25" s="867"/>
      <c r="M25" s="906">
        <v>77</v>
      </c>
      <c r="N25" s="907">
        <f>I25/M25</f>
        <v>3.3376623376623376</v>
      </c>
      <c r="O25" s="908"/>
      <c r="P25" s="909"/>
    </row>
    <row r="26" spans="1:16" x14ac:dyDescent="0.25">
      <c r="A26" s="12"/>
      <c r="B26" s="12"/>
      <c r="C26" s="12"/>
      <c r="D26" s="12"/>
      <c r="E26" s="12"/>
      <c r="F26" s="12"/>
      <c r="G26" s="12"/>
      <c r="H26" s="12"/>
      <c r="I26" s="12"/>
      <c r="J26" s="12"/>
      <c r="K26" s="12"/>
      <c r="L26" s="12"/>
      <c r="M26" s="12"/>
      <c r="N26" s="12"/>
      <c r="O26" s="12"/>
    </row>
    <row r="27" spans="1:16" x14ac:dyDescent="0.25">
      <c r="A27" s="12" t="s">
        <v>666</v>
      </c>
      <c r="B27" s="12"/>
      <c r="C27" s="12"/>
      <c r="D27" s="12"/>
      <c r="E27" s="12"/>
      <c r="F27" s="12"/>
      <c r="G27" s="12"/>
      <c r="H27" s="12"/>
      <c r="I27" s="910"/>
      <c r="J27" s="910"/>
      <c r="K27" s="910"/>
      <c r="L27" s="910"/>
      <c r="M27" s="910"/>
      <c r="N27" s="910"/>
      <c r="O27" s="12"/>
    </row>
    <row r="28" spans="1:16" x14ac:dyDescent="0.25">
      <c r="A28" s="19" t="s">
        <v>1184</v>
      </c>
      <c r="B28" s="28"/>
      <c r="C28" s="28"/>
      <c r="D28" s="12"/>
      <c r="E28" s="12"/>
      <c r="F28" s="12"/>
      <c r="G28" s="12"/>
      <c r="H28" s="12"/>
      <c r="I28" s="12"/>
      <c r="J28" s="12"/>
      <c r="K28" s="12"/>
      <c r="L28" s="12"/>
      <c r="M28" s="12"/>
      <c r="N28" s="12"/>
      <c r="O28" s="12"/>
    </row>
    <row r="29" spans="1:16" x14ac:dyDescent="0.25">
      <c r="A29" s="19" t="s">
        <v>1185</v>
      </c>
      <c r="B29" s="28"/>
      <c r="C29" s="28"/>
      <c r="D29" s="12"/>
      <c r="E29" s="12"/>
      <c r="F29" s="12"/>
      <c r="G29" s="12"/>
      <c r="H29" s="12"/>
      <c r="I29" s="12"/>
      <c r="J29" s="12"/>
      <c r="K29" s="12"/>
      <c r="L29" s="12"/>
      <c r="M29" s="12"/>
      <c r="N29" s="12"/>
      <c r="O29" s="12"/>
    </row>
    <row r="30" spans="1:16" ht="26.25" customHeight="1" x14ac:dyDescent="0.25">
      <c r="A30" s="1191" t="s">
        <v>1186</v>
      </c>
      <c r="B30" s="1191"/>
      <c r="C30" s="1191"/>
      <c r="D30" s="1191"/>
      <c r="E30" s="1191"/>
      <c r="F30" s="1191"/>
      <c r="G30" s="1191"/>
      <c r="H30" s="1191"/>
      <c r="I30" s="1191"/>
      <c r="J30" s="1191"/>
      <c r="K30" s="1191"/>
      <c r="L30" s="688"/>
      <c r="M30" s="688"/>
      <c r="N30" s="12"/>
      <c r="O30" s="12"/>
    </row>
    <row r="31" spans="1:16" x14ac:dyDescent="0.25">
      <c r="A31" s="12"/>
      <c r="B31" s="12"/>
      <c r="C31" s="12"/>
      <c r="D31" s="12"/>
      <c r="E31" s="12"/>
      <c r="F31" s="12"/>
      <c r="G31" s="12"/>
      <c r="H31" s="12"/>
      <c r="I31" s="12"/>
      <c r="J31" s="12"/>
      <c r="K31" s="12"/>
      <c r="L31" s="12"/>
      <c r="M31" s="12"/>
      <c r="N31" s="12"/>
      <c r="O31" s="12"/>
    </row>
    <row r="32" spans="1:16" x14ac:dyDescent="0.25">
      <c r="A32" s="12"/>
      <c r="B32" s="12"/>
      <c r="C32" s="12"/>
      <c r="D32" s="12"/>
      <c r="E32" s="12"/>
      <c r="F32" s="12"/>
      <c r="G32" s="12"/>
      <c r="H32" s="12"/>
      <c r="I32" s="12"/>
      <c r="J32" s="12"/>
      <c r="K32" s="12"/>
      <c r="L32" s="12"/>
      <c r="M32" s="12"/>
      <c r="N32" s="12"/>
      <c r="O32" s="12"/>
    </row>
  </sheetData>
  <sheetProtection insertColumns="0" insertRows="0" deleteColumns="0" deleteRows="0"/>
  <mergeCells count="27">
    <mergeCell ref="O4:O5"/>
    <mergeCell ref="P4:P5"/>
    <mergeCell ref="A30:K30"/>
    <mergeCell ref="E4:E5"/>
    <mergeCell ref="D3:H3"/>
    <mergeCell ref="I3:J3"/>
    <mergeCell ref="K3:K5"/>
    <mergeCell ref="M3:P3"/>
    <mergeCell ref="F4:G4"/>
    <mergeCell ref="J4:J5"/>
    <mergeCell ref="M4:M5"/>
    <mergeCell ref="N4:N5"/>
    <mergeCell ref="B15:C15"/>
    <mergeCell ref="B11:C11"/>
    <mergeCell ref="B19:C19"/>
    <mergeCell ref="B24:C24"/>
    <mergeCell ref="I4:I5"/>
    <mergeCell ref="B10:C10"/>
    <mergeCell ref="B12:C12"/>
    <mergeCell ref="A3:A6"/>
    <mergeCell ref="B3:C6"/>
    <mergeCell ref="D4:D5"/>
    <mergeCell ref="B23:C23"/>
    <mergeCell ref="B8:C8"/>
    <mergeCell ref="B9:C9"/>
    <mergeCell ref="B13:C13"/>
    <mergeCell ref="H4:H5"/>
  </mergeCells>
  <printOptions horizontalCentered="1"/>
  <pageMargins left="0.39370078740157483" right="0.39370078740157483" top="0.59055118110236227" bottom="0.39370078740157483" header="0.23622047244094491" footer="0.51181102362204722"/>
  <pageSetup paperSize="9" scale="5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indowProtection="1" zoomScaleNormal="100" workbookViewId="0">
      <selection activeCell="Q33" sqref="Q33"/>
    </sheetView>
  </sheetViews>
  <sheetFormatPr defaultRowHeight="12.75" x14ac:dyDescent="0.25"/>
  <cols>
    <col min="1" max="1" width="5.5703125" style="20" customWidth="1"/>
    <col min="2" max="2" width="15.42578125" style="20" customWidth="1"/>
    <col min="3" max="4" width="10.7109375" style="20" customWidth="1"/>
    <col min="5" max="5" width="11.42578125" style="20" customWidth="1"/>
    <col min="6" max="6" width="11.85546875" style="20" customWidth="1"/>
    <col min="7" max="10" width="10.7109375" style="20" customWidth="1"/>
    <col min="11" max="11" width="11.42578125" style="20" customWidth="1"/>
    <col min="12" max="14" width="10.7109375" style="20" customWidth="1"/>
    <col min="15" max="15" width="14.5703125" style="20" customWidth="1"/>
    <col min="16" max="16384" width="9.140625" style="20"/>
  </cols>
  <sheetData>
    <row r="1" spans="1:15" ht="18" customHeight="1" x14ac:dyDescent="0.25">
      <c r="A1" s="24" t="s">
        <v>812</v>
      </c>
      <c r="B1" s="19"/>
      <c r="C1" s="19"/>
      <c r="D1" s="19"/>
      <c r="E1" s="19"/>
      <c r="F1" s="19"/>
      <c r="G1" s="19"/>
      <c r="H1" s="19"/>
      <c r="I1" s="19"/>
      <c r="J1" s="19"/>
      <c r="K1" s="19"/>
      <c r="L1" s="19"/>
    </row>
    <row r="2" spans="1:15" ht="18" customHeight="1" x14ac:dyDescent="0.25">
      <c r="A2" s="24"/>
      <c r="B2" s="19"/>
      <c r="C2" s="19"/>
      <c r="D2" s="19"/>
      <c r="E2" s="19"/>
      <c r="F2" s="19"/>
      <c r="G2" s="19"/>
      <c r="H2" s="19"/>
      <c r="I2" s="19"/>
      <c r="J2" s="19"/>
      <c r="K2" s="19"/>
      <c r="L2" s="19"/>
    </row>
    <row r="3" spans="1:15" ht="18" customHeight="1" x14ac:dyDescent="0.25">
      <c r="A3" s="207" t="s">
        <v>813</v>
      </c>
      <c r="B3" s="19"/>
      <c r="C3" s="19"/>
      <c r="D3" s="19"/>
      <c r="E3" s="19"/>
      <c r="F3" s="19"/>
      <c r="G3" s="19"/>
      <c r="H3" s="19"/>
      <c r="I3" s="19"/>
      <c r="J3" s="19"/>
      <c r="K3" s="19"/>
      <c r="L3" s="19"/>
    </row>
    <row r="4" spans="1:15" ht="12.75" customHeight="1" thickBot="1" x14ac:dyDescent="0.3">
      <c r="A4" s="19"/>
      <c r="B4" s="19"/>
      <c r="C4" s="19"/>
      <c r="D4" s="19"/>
      <c r="E4" s="19"/>
      <c r="F4" s="19"/>
      <c r="G4" s="19"/>
      <c r="H4" s="19"/>
      <c r="I4" s="19"/>
      <c r="J4" s="19"/>
      <c r="K4" s="25"/>
      <c r="L4" s="19"/>
      <c r="M4" s="25" t="s">
        <v>581</v>
      </c>
    </row>
    <row r="5" spans="1:15" ht="16.5" customHeight="1" x14ac:dyDescent="0.25">
      <c r="A5" s="1316" t="s">
        <v>479</v>
      </c>
      <c r="B5" s="1303" t="s">
        <v>653</v>
      </c>
      <c r="C5" s="1312" t="s">
        <v>427</v>
      </c>
      <c r="D5" s="1313"/>
      <c r="E5" s="1306" t="s">
        <v>582</v>
      </c>
      <c r="F5" s="1307"/>
      <c r="G5" s="1307"/>
      <c r="H5" s="1307"/>
      <c r="I5" s="1307"/>
      <c r="J5" s="1307"/>
      <c r="K5" s="1307"/>
      <c r="L5" s="1308"/>
      <c r="M5" s="1312" t="s">
        <v>649</v>
      </c>
      <c r="N5" s="1313"/>
    </row>
    <row r="6" spans="1:15" ht="17.25" customHeight="1" x14ac:dyDescent="0.25">
      <c r="A6" s="1317"/>
      <c r="B6" s="1304"/>
      <c r="C6" s="1314" t="s">
        <v>583</v>
      </c>
      <c r="D6" s="1301" t="s">
        <v>584</v>
      </c>
      <c r="E6" s="1309" t="s">
        <v>583</v>
      </c>
      <c r="F6" s="1310"/>
      <c r="G6" s="1310"/>
      <c r="H6" s="1310"/>
      <c r="I6" s="1311"/>
      <c r="J6" s="1319" t="s">
        <v>584</v>
      </c>
      <c r="K6" s="1319"/>
      <c r="L6" s="1320"/>
      <c r="M6" s="1314" t="s">
        <v>583</v>
      </c>
      <c r="N6" s="1301" t="s">
        <v>584</v>
      </c>
    </row>
    <row r="7" spans="1:15" ht="27.75" customHeight="1" x14ac:dyDescent="0.25">
      <c r="A7" s="1317"/>
      <c r="B7" s="1305"/>
      <c r="C7" s="1315"/>
      <c r="D7" s="1302"/>
      <c r="E7" s="419" t="s">
        <v>585</v>
      </c>
      <c r="F7" s="420" t="s">
        <v>1187</v>
      </c>
      <c r="G7" s="421" t="s">
        <v>1188</v>
      </c>
      <c r="H7" s="420" t="s">
        <v>588</v>
      </c>
      <c r="I7" s="420" t="s">
        <v>520</v>
      </c>
      <c r="J7" s="420" t="s">
        <v>586</v>
      </c>
      <c r="K7" s="420" t="s">
        <v>482</v>
      </c>
      <c r="L7" s="422" t="s">
        <v>520</v>
      </c>
      <c r="M7" s="1315"/>
      <c r="N7" s="1302"/>
    </row>
    <row r="8" spans="1:15" s="21" customFormat="1" ht="13.5" customHeight="1" thickBot="1" x14ac:dyDescent="0.3">
      <c r="A8" s="1318"/>
      <c r="B8" s="414" t="s">
        <v>561</v>
      </c>
      <c r="C8" s="415" t="s">
        <v>562</v>
      </c>
      <c r="D8" s="414" t="s">
        <v>563</v>
      </c>
      <c r="E8" s="415" t="s">
        <v>564</v>
      </c>
      <c r="F8" s="416" t="s">
        <v>565</v>
      </c>
      <c r="G8" s="417" t="s">
        <v>566</v>
      </c>
      <c r="H8" s="417" t="s">
        <v>567</v>
      </c>
      <c r="I8" s="416" t="s">
        <v>568</v>
      </c>
      <c r="J8" s="416" t="s">
        <v>569</v>
      </c>
      <c r="K8" s="416" t="s">
        <v>570</v>
      </c>
      <c r="L8" s="418" t="s">
        <v>612</v>
      </c>
      <c r="M8" s="415" t="s">
        <v>650</v>
      </c>
      <c r="N8" s="414" t="s">
        <v>651</v>
      </c>
    </row>
    <row r="9" spans="1:15" ht="13.5" customHeight="1" thickBot="1" x14ac:dyDescent="0.3">
      <c r="A9" s="412">
        <v>1</v>
      </c>
      <c r="B9" s="407" t="s">
        <v>1189</v>
      </c>
      <c r="C9" s="911">
        <v>2898</v>
      </c>
      <c r="D9" s="912">
        <v>1464</v>
      </c>
      <c r="E9" s="913">
        <v>1429</v>
      </c>
      <c r="F9" s="914">
        <v>345</v>
      </c>
      <c r="G9" s="915">
        <v>462</v>
      </c>
      <c r="H9" s="915">
        <v>982</v>
      </c>
      <c r="I9" s="914">
        <f>+E9+F9+G9+H9</f>
        <v>3218</v>
      </c>
      <c r="J9" s="914">
        <v>1721</v>
      </c>
      <c r="K9" s="914"/>
      <c r="L9" s="916">
        <f>J9+K9</f>
        <v>1721</v>
      </c>
      <c r="M9" s="911">
        <f>I9-C9</f>
        <v>320</v>
      </c>
      <c r="N9" s="912">
        <f>L9-D9</f>
        <v>257</v>
      </c>
    </row>
    <row r="10" spans="1:15" ht="12.75" customHeight="1" thickBot="1" x14ac:dyDescent="0.3">
      <c r="A10" s="413">
        <v>2</v>
      </c>
      <c r="B10" s="410" t="s">
        <v>506</v>
      </c>
      <c r="C10" s="917">
        <f t="shared" ref="C10:N10" si="0">SUM(C9:C9)</f>
        <v>2898</v>
      </c>
      <c r="D10" s="918">
        <f t="shared" si="0"/>
        <v>1464</v>
      </c>
      <c r="E10" s="919">
        <f t="shared" si="0"/>
        <v>1429</v>
      </c>
      <c r="F10" s="920">
        <f t="shared" si="0"/>
        <v>345</v>
      </c>
      <c r="G10" s="920">
        <f t="shared" si="0"/>
        <v>462</v>
      </c>
      <c r="H10" s="920">
        <f t="shared" si="0"/>
        <v>982</v>
      </c>
      <c r="I10" s="920">
        <f t="shared" si="0"/>
        <v>3218</v>
      </c>
      <c r="J10" s="920">
        <f t="shared" si="0"/>
        <v>1721</v>
      </c>
      <c r="K10" s="920">
        <f t="shared" si="0"/>
        <v>0</v>
      </c>
      <c r="L10" s="920">
        <f t="shared" si="0"/>
        <v>1721</v>
      </c>
      <c r="M10" s="917">
        <f t="shared" si="0"/>
        <v>320</v>
      </c>
      <c r="N10" s="921">
        <f t="shared" si="0"/>
        <v>257</v>
      </c>
      <c r="O10" s="922"/>
    </row>
    <row r="11" spans="1:15" ht="12.75" customHeight="1" x14ac:dyDescent="0.25">
      <c r="A11" s="923"/>
      <c r="B11" s="924" t="s">
        <v>1190</v>
      </c>
      <c r="C11" s="925"/>
      <c r="D11" s="925"/>
      <c r="E11" s="926"/>
      <c r="F11" s="926"/>
      <c r="G11" s="926"/>
      <c r="H11" s="926"/>
      <c r="I11" s="926"/>
      <c r="J11" s="926"/>
      <c r="K11" s="926"/>
      <c r="L11" s="926"/>
      <c r="M11" s="925"/>
      <c r="N11" s="925"/>
    </row>
    <row r="12" spans="1:15" ht="13.5" customHeight="1" x14ac:dyDescent="0.25">
      <c r="A12" s="19"/>
      <c r="B12" s="19"/>
      <c r="C12" s="19"/>
      <c r="D12" s="19"/>
      <c r="E12" s="19"/>
      <c r="F12" s="19"/>
      <c r="G12" s="19"/>
      <c r="H12" s="19"/>
      <c r="I12" s="19"/>
      <c r="J12" s="19"/>
      <c r="K12" s="19"/>
      <c r="L12" s="19"/>
    </row>
    <row r="13" spans="1:15" ht="13.5" customHeight="1" x14ac:dyDescent="0.25">
      <c r="A13" s="12" t="s">
        <v>640</v>
      </c>
      <c r="B13" s="19"/>
      <c r="C13" s="19"/>
      <c r="D13" s="19"/>
      <c r="E13" s="19"/>
      <c r="F13" s="19"/>
      <c r="G13" s="19"/>
      <c r="H13" s="19"/>
      <c r="I13" s="19"/>
      <c r="J13" s="19"/>
      <c r="K13" s="19"/>
      <c r="L13" s="19"/>
    </row>
    <row r="14" spans="1:15" ht="13.5" customHeight="1" x14ac:dyDescent="0.25">
      <c r="A14" s="12" t="s">
        <v>1191</v>
      </c>
      <c r="B14" s="19"/>
      <c r="C14" s="19"/>
      <c r="D14" s="19"/>
      <c r="E14" s="19"/>
      <c r="F14" s="19"/>
      <c r="G14" s="19"/>
      <c r="H14" s="19"/>
      <c r="I14" s="19"/>
      <c r="J14" s="19"/>
      <c r="K14" s="19"/>
      <c r="L14" s="19"/>
    </row>
    <row r="15" spans="1:15" ht="13.5" customHeight="1" x14ac:dyDescent="0.25">
      <c r="A15" s="12" t="s">
        <v>1192</v>
      </c>
      <c r="B15" s="320"/>
      <c r="C15" s="320"/>
      <c r="D15" s="320"/>
      <c r="E15" s="320"/>
      <c r="F15" s="320"/>
      <c r="G15" s="320"/>
      <c r="H15" s="320"/>
      <c r="I15" s="320"/>
      <c r="J15" s="320"/>
      <c r="K15" s="320"/>
      <c r="L15" s="320"/>
    </row>
    <row r="16" spans="1:15" ht="13.5" customHeight="1" x14ac:dyDescent="0.25">
      <c r="A16" s="26"/>
      <c r="B16" s="22"/>
      <c r="C16" s="22"/>
      <c r="D16" s="22"/>
      <c r="E16" s="22"/>
      <c r="F16" s="22"/>
      <c r="G16" s="22"/>
      <c r="H16" s="22"/>
      <c r="I16" s="22"/>
      <c r="J16" s="22"/>
      <c r="K16" s="22"/>
      <c r="L16" s="22"/>
      <c r="N16" s="23"/>
    </row>
    <row r="17" spans="1:16" s="6" customFormat="1" ht="18" customHeight="1" x14ac:dyDescent="0.25">
      <c r="A17" s="207" t="s">
        <v>814</v>
      </c>
      <c r="B17" s="12"/>
      <c r="C17" s="12"/>
      <c r="D17" s="12"/>
      <c r="E17" s="12"/>
      <c r="F17" s="12"/>
      <c r="G17" s="12"/>
      <c r="H17" s="12"/>
      <c r="I17" s="12"/>
      <c r="J17" s="12"/>
      <c r="K17" s="12"/>
      <c r="L17" s="5"/>
    </row>
    <row r="18" spans="1:16" s="6" customFormat="1" ht="13.5" customHeight="1" thickBot="1" x14ac:dyDescent="0.3">
      <c r="A18" s="12"/>
      <c r="B18" s="12"/>
      <c r="C18" s="12"/>
      <c r="D18" s="12"/>
      <c r="E18" s="12"/>
      <c r="F18" s="12"/>
      <c r="G18" s="12"/>
      <c r="H18" s="12"/>
      <c r="I18" s="12"/>
      <c r="J18" s="12"/>
      <c r="L18" s="5"/>
      <c r="M18" s="25" t="s">
        <v>581</v>
      </c>
    </row>
    <row r="19" spans="1:16" s="6" customFormat="1" ht="19.5" customHeight="1" x14ac:dyDescent="0.25">
      <c r="A19" s="1316" t="s">
        <v>479</v>
      </c>
      <c r="B19" s="1293" t="s">
        <v>1193</v>
      </c>
      <c r="C19" s="1312" t="s">
        <v>427</v>
      </c>
      <c r="D19" s="1313"/>
      <c r="E19" s="1324" t="s">
        <v>582</v>
      </c>
      <c r="F19" s="1289"/>
      <c r="G19" s="1289"/>
      <c r="H19" s="1289"/>
      <c r="I19" s="1289"/>
      <c r="J19" s="1289"/>
      <c r="K19" s="1289"/>
      <c r="L19" s="1325"/>
      <c r="M19" s="1312" t="s">
        <v>649</v>
      </c>
      <c r="N19" s="1313"/>
    </row>
    <row r="20" spans="1:16" s="6" customFormat="1" ht="19.5" customHeight="1" x14ac:dyDescent="0.25">
      <c r="A20" s="1317"/>
      <c r="B20" s="1294"/>
      <c r="C20" s="1314" t="s">
        <v>583</v>
      </c>
      <c r="D20" s="1301" t="s">
        <v>584</v>
      </c>
      <c r="E20" s="1321" t="s">
        <v>583</v>
      </c>
      <c r="F20" s="1322"/>
      <c r="G20" s="1322"/>
      <c r="H20" s="1322"/>
      <c r="I20" s="1322"/>
      <c r="J20" s="1323" t="s">
        <v>584</v>
      </c>
      <c r="K20" s="1323"/>
      <c r="L20" s="1323"/>
      <c r="M20" s="1314" t="s">
        <v>583</v>
      </c>
      <c r="N20" s="1301" t="s">
        <v>584</v>
      </c>
    </row>
    <row r="21" spans="1:16" s="6" customFormat="1" ht="31.5" customHeight="1" x14ac:dyDescent="0.25">
      <c r="A21" s="1317"/>
      <c r="B21" s="1287"/>
      <c r="C21" s="1315"/>
      <c r="D21" s="1302"/>
      <c r="E21" s="389" t="s">
        <v>585</v>
      </c>
      <c r="F21" s="373" t="s">
        <v>1187</v>
      </c>
      <c r="G21" s="421" t="s">
        <v>1188</v>
      </c>
      <c r="H21" s="420" t="s">
        <v>588</v>
      </c>
      <c r="I21" s="373" t="s">
        <v>520</v>
      </c>
      <c r="J21" s="373" t="s">
        <v>587</v>
      </c>
      <c r="K21" s="373" t="s">
        <v>1187</v>
      </c>
      <c r="L21" s="426" t="s">
        <v>520</v>
      </c>
      <c r="M21" s="1315"/>
      <c r="N21" s="1302"/>
    </row>
    <row r="22" spans="1:16" s="7" customFormat="1" ht="13.5" customHeight="1" thickBot="1" x14ac:dyDescent="0.3">
      <c r="A22" s="1318"/>
      <c r="B22" s="424" t="s">
        <v>561</v>
      </c>
      <c r="C22" s="415" t="s">
        <v>562</v>
      </c>
      <c r="D22" s="414" t="s">
        <v>563</v>
      </c>
      <c r="E22" s="691" t="s">
        <v>564</v>
      </c>
      <c r="F22" s="692" t="s">
        <v>565</v>
      </c>
      <c r="G22" s="425" t="s">
        <v>566</v>
      </c>
      <c r="H22" s="425" t="s">
        <v>567</v>
      </c>
      <c r="I22" s="692" t="s">
        <v>568</v>
      </c>
      <c r="J22" s="692" t="s">
        <v>569</v>
      </c>
      <c r="K22" s="692" t="s">
        <v>570</v>
      </c>
      <c r="L22" s="243" t="s">
        <v>612</v>
      </c>
      <c r="M22" s="415" t="s">
        <v>650</v>
      </c>
      <c r="N22" s="414" t="s">
        <v>651</v>
      </c>
    </row>
    <row r="23" spans="1:16" s="6" customFormat="1" ht="13.5" customHeight="1" x14ac:dyDescent="0.25">
      <c r="A23" s="412">
        <v>1</v>
      </c>
      <c r="B23" s="407" t="s">
        <v>1194</v>
      </c>
      <c r="C23" s="911">
        <v>188</v>
      </c>
      <c r="D23" s="912"/>
      <c r="E23" s="913">
        <v>166</v>
      </c>
      <c r="F23" s="914"/>
      <c r="G23" s="915">
        <v>4</v>
      </c>
      <c r="H23" s="915"/>
      <c r="I23" s="914">
        <f>+E23+F23+G23+H23</f>
        <v>170</v>
      </c>
      <c r="J23" s="914">
        <v>1</v>
      </c>
      <c r="K23" s="914"/>
      <c r="L23" s="916">
        <f>J23+K23</f>
        <v>1</v>
      </c>
      <c r="M23" s="911">
        <f>I23-C23</f>
        <v>-18</v>
      </c>
      <c r="N23" s="912">
        <f>L23-D23</f>
        <v>1</v>
      </c>
    </row>
    <row r="24" spans="1:16" s="6" customFormat="1" ht="13.5" customHeight="1" x14ac:dyDescent="0.25">
      <c r="A24" s="411">
        <f>A23+1</f>
        <v>2</v>
      </c>
      <c r="B24" s="408" t="s">
        <v>1195</v>
      </c>
      <c r="C24" s="927">
        <v>1613</v>
      </c>
      <c r="D24" s="928">
        <v>35</v>
      </c>
      <c r="E24" s="929">
        <v>1234</v>
      </c>
      <c r="F24" s="226"/>
      <c r="G24" s="372"/>
      <c r="H24" s="372"/>
      <c r="I24" s="226">
        <f>+E24+F24+G24+H24</f>
        <v>1234</v>
      </c>
      <c r="J24" s="82">
        <v>110</v>
      </c>
      <c r="K24" s="226"/>
      <c r="L24" s="916">
        <f>J24+K24</f>
        <v>110</v>
      </c>
      <c r="M24" s="911">
        <f>I24-C24</f>
        <v>-379</v>
      </c>
      <c r="N24" s="912">
        <f>L24-D24</f>
        <v>75</v>
      </c>
    </row>
    <row r="25" spans="1:16" s="6" customFormat="1" ht="13.5" customHeight="1" x14ac:dyDescent="0.25">
      <c r="A25" s="411">
        <f>A24+1</f>
        <v>3</v>
      </c>
      <c r="B25" s="408" t="s">
        <v>1196</v>
      </c>
      <c r="C25" s="927"/>
      <c r="D25" s="928">
        <v>212</v>
      </c>
      <c r="E25" s="929">
        <v>5</v>
      </c>
      <c r="F25" s="226"/>
      <c r="G25" s="372"/>
      <c r="H25" s="372"/>
      <c r="I25" s="226">
        <f>+E25+F25+G25+H25</f>
        <v>5</v>
      </c>
      <c r="J25" s="226">
        <v>3</v>
      </c>
      <c r="K25" s="226">
        <v>187</v>
      </c>
      <c r="L25" s="916">
        <f>J25+K25</f>
        <v>190</v>
      </c>
      <c r="M25" s="911">
        <f>I25-C25</f>
        <v>5</v>
      </c>
      <c r="N25" s="912">
        <f>L25-D25</f>
        <v>-22</v>
      </c>
    </row>
    <row r="26" spans="1:16" s="6" customFormat="1" ht="13.5" customHeight="1" x14ac:dyDescent="0.25">
      <c r="A26" s="411">
        <f>A25+1</f>
        <v>4</v>
      </c>
      <c r="B26" s="408"/>
      <c r="C26" s="927"/>
      <c r="D26" s="928"/>
      <c r="E26" s="929"/>
      <c r="F26" s="226"/>
      <c r="G26" s="372"/>
      <c r="H26" s="372"/>
      <c r="I26" s="226">
        <f>+E26+F26+G26+H26</f>
        <v>0</v>
      </c>
      <c r="J26" s="226"/>
      <c r="K26" s="226"/>
      <c r="L26" s="916">
        <f>J26+K26</f>
        <v>0</v>
      </c>
      <c r="M26" s="911">
        <f>I26-C26</f>
        <v>0</v>
      </c>
      <c r="N26" s="912">
        <f>L26-D26</f>
        <v>0</v>
      </c>
    </row>
    <row r="27" spans="1:16" s="6" customFormat="1" ht="13.5" customHeight="1" thickBot="1" x14ac:dyDescent="0.3">
      <c r="A27" s="423">
        <f>A26+1</f>
        <v>5</v>
      </c>
      <c r="B27" s="409"/>
      <c r="C27" s="930"/>
      <c r="D27" s="931"/>
      <c r="E27" s="932"/>
      <c r="F27" s="227"/>
      <c r="G27" s="933"/>
      <c r="H27" s="933"/>
      <c r="I27" s="227">
        <f>+E27+F27+G27+H27</f>
        <v>0</v>
      </c>
      <c r="J27" s="227"/>
      <c r="K27" s="227"/>
      <c r="L27" s="916">
        <f>J27+K27</f>
        <v>0</v>
      </c>
      <c r="M27" s="911">
        <f>I27-C27</f>
        <v>0</v>
      </c>
      <c r="N27" s="912">
        <f>L27-D27</f>
        <v>0</v>
      </c>
    </row>
    <row r="28" spans="1:16" s="6" customFormat="1" ht="12.75" customHeight="1" thickBot="1" x14ac:dyDescent="0.3">
      <c r="A28" s="413">
        <f>A27+1</f>
        <v>6</v>
      </c>
      <c r="B28" s="410" t="s">
        <v>506</v>
      </c>
      <c r="C28" s="917">
        <f>SUM(C23:C27)</f>
        <v>1801</v>
      </c>
      <c r="D28" s="918">
        <f>SUM(D23:D27)</f>
        <v>247</v>
      </c>
      <c r="E28" s="919">
        <f t="shared" ref="E28:L28" si="1">SUM(E23:E27)</f>
        <v>1405</v>
      </c>
      <c r="F28" s="920">
        <f t="shared" si="1"/>
        <v>0</v>
      </c>
      <c r="G28" s="920">
        <f t="shared" si="1"/>
        <v>4</v>
      </c>
      <c r="H28" s="920">
        <f t="shared" si="1"/>
        <v>0</v>
      </c>
      <c r="I28" s="920">
        <f t="shared" si="1"/>
        <v>1409</v>
      </c>
      <c r="J28" s="920">
        <f t="shared" si="1"/>
        <v>114</v>
      </c>
      <c r="K28" s="920">
        <f t="shared" si="1"/>
        <v>187</v>
      </c>
      <c r="L28" s="920">
        <f t="shared" si="1"/>
        <v>301</v>
      </c>
      <c r="M28" s="917">
        <f>SUM(M23:M27)</f>
        <v>-392</v>
      </c>
      <c r="N28" s="921">
        <f>SUM(N23:N27)</f>
        <v>54</v>
      </c>
      <c r="O28" s="934"/>
    </row>
    <row r="29" spans="1:16" s="6" customFormat="1" x14ac:dyDescent="0.25">
      <c r="A29" s="12"/>
      <c r="B29" s="935" t="s">
        <v>1197</v>
      </c>
      <c r="C29" s="27"/>
      <c r="D29" s="12"/>
      <c r="E29" s="12"/>
      <c r="F29" s="12"/>
      <c r="G29" s="12"/>
      <c r="H29" s="12"/>
      <c r="I29" s="12"/>
      <c r="J29" s="12"/>
      <c r="K29" s="12"/>
      <c r="L29" s="5"/>
    </row>
    <row r="30" spans="1:16" s="6" customFormat="1" x14ac:dyDescent="0.25">
      <c r="A30" s="12"/>
      <c r="B30" s="12"/>
      <c r="C30" s="12"/>
      <c r="D30" s="867"/>
      <c r="E30" s="12"/>
      <c r="F30" s="12"/>
      <c r="G30" s="12"/>
      <c r="H30" s="12"/>
      <c r="I30" s="12"/>
      <c r="J30" s="85"/>
      <c r="K30" s="12"/>
      <c r="L30" s="5"/>
      <c r="P30" s="934"/>
    </row>
    <row r="31" spans="1:16" s="6" customFormat="1" x14ac:dyDescent="0.25">
      <c r="A31" s="12" t="s">
        <v>640</v>
      </c>
      <c r="B31" s="12"/>
      <c r="C31" s="12"/>
      <c r="D31" s="12"/>
      <c r="E31" s="12"/>
      <c r="F31" s="12"/>
      <c r="G31" s="12"/>
      <c r="H31" s="12"/>
      <c r="I31" s="12"/>
      <c r="J31" s="12"/>
      <c r="K31" s="12"/>
      <c r="L31" s="5"/>
      <c r="P31" s="934"/>
    </row>
    <row r="32" spans="1:16" s="6" customFormat="1" x14ac:dyDescent="0.25">
      <c r="A32" s="12" t="s">
        <v>1191</v>
      </c>
      <c r="B32" s="12"/>
      <c r="C32" s="12"/>
      <c r="D32" s="12"/>
      <c r="E32" s="12"/>
      <c r="F32" s="12"/>
      <c r="G32" s="12"/>
      <c r="H32" s="12"/>
      <c r="I32" s="12"/>
      <c r="J32" s="12"/>
      <c r="K32" s="12"/>
      <c r="L32" s="5"/>
      <c r="P32" s="934"/>
    </row>
    <row r="33" spans="1:16" s="6" customFormat="1" x14ac:dyDescent="0.25">
      <c r="A33" s="19" t="s">
        <v>1198</v>
      </c>
      <c r="B33" s="12"/>
      <c r="C33" s="12"/>
      <c r="D33" s="12"/>
      <c r="E33" s="12"/>
      <c r="F33" s="12"/>
      <c r="G33" s="12"/>
      <c r="H33" s="12"/>
      <c r="I33" s="12"/>
      <c r="J33" s="12"/>
      <c r="K33" s="12"/>
      <c r="L33" s="5"/>
      <c r="P33" s="934"/>
    </row>
    <row r="34" spans="1:16" s="6" customFormat="1" x14ac:dyDescent="0.25">
      <c r="A34" s="12"/>
      <c r="B34" s="12"/>
      <c r="C34" s="12"/>
      <c r="D34" s="12"/>
      <c r="E34" s="12"/>
      <c r="F34" s="12"/>
      <c r="G34" s="12"/>
      <c r="H34" s="12"/>
      <c r="I34" s="12"/>
      <c r="J34" s="12"/>
      <c r="K34" s="12"/>
      <c r="L34" s="5"/>
      <c r="P34" s="934"/>
    </row>
    <row r="35" spans="1:16" s="6" customFormat="1" x14ac:dyDescent="0.25">
      <c r="A35" s="85" t="s">
        <v>678</v>
      </c>
      <c r="B35" s="17"/>
      <c r="C35" s="17"/>
      <c r="D35" s="17"/>
      <c r="E35" s="17"/>
      <c r="F35" s="17"/>
      <c r="G35" s="17"/>
      <c r="H35" s="17"/>
      <c r="I35" s="17"/>
      <c r="J35" s="17"/>
      <c r="K35" s="17"/>
      <c r="L35" s="9"/>
      <c r="N35" s="10"/>
      <c r="P35" s="934"/>
    </row>
    <row r="36" spans="1:16" s="6" customFormat="1" ht="23.25" customHeight="1" x14ac:dyDescent="0.25">
      <c r="A36" s="1300" t="s">
        <v>829</v>
      </c>
      <c r="B36" s="1300"/>
      <c r="C36" s="1300"/>
      <c r="D36" s="1300"/>
      <c r="E36" s="1300"/>
      <c r="F36" s="1300"/>
      <c r="G36" s="1300"/>
      <c r="H36" s="1300"/>
      <c r="I36" s="1300"/>
      <c r="J36" s="1300"/>
      <c r="K36" s="1300"/>
      <c r="L36" s="1300"/>
      <c r="M36" s="1300"/>
      <c r="N36" s="10"/>
      <c r="P36" s="934"/>
    </row>
    <row r="37" spans="1:16" s="6" customFormat="1" ht="24" customHeight="1" x14ac:dyDescent="0.25">
      <c r="A37" s="1300" t="s">
        <v>830</v>
      </c>
      <c r="B37" s="1300"/>
      <c r="C37" s="1300"/>
      <c r="D37" s="1300"/>
      <c r="E37" s="1300"/>
      <c r="F37" s="1300"/>
      <c r="G37" s="1300"/>
      <c r="H37" s="1300"/>
      <c r="I37" s="1300"/>
      <c r="J37" s="1300"/>
      <c r="K37" s="1300"/>
      <c r="L37" s="1300"/>
      <c r="M37" s="1300"/>
      <c r="N37" s="10"/>
      <c r="O37" s="936"/>
    </row>
  </sheetData>
  <sheetProtection insertRows="0" deleteRows="0"/>
  <mergeCells count="24">
    <mergeCell ref="M19:N19"/>
    <mergeCell ref="C20:C21"/>
    <mergeCell ref="D20:D21"/>
    <mergeCell ref="E20:I20"/>
    <mergeCell ref="J20:L20"/>
    <mergeCell ref="M20:M21"/>
    <mergeCell ref="N20:N21"/>
    <mergeCell ref="E19:L19"/>
    <mergeCell ref="A36:M36"/>
    <mergeCell ref="A37:M37"/>
    <mergeCell ref="N6:N7"/>
    <mergeCell ref="B5:B7"/>
    <mergeCell ref="E5:L5"/>
    <mergeCell ref="E6:I6"/>
    <mergeCell ref="M5:N5"/>
    <mergeCell ref="M6:M7"/>
    <mergeCell ref="B19:B21"/>
    <mergeCell ref="A5:A8"/>
    <mergeCell ref="J6:L6"/>
    <mergeCell ref="C6:C7"/>
    <mergeCell ref="C5:D5"/>
    <mergeCell ref="D6:D7"/>
    <mergeCell ref="A19:A22"/>
    <mergeCell ref="C19:D19"/>
  </mergeCells>
  <printOptions horizontalCentered="1"/>
  <pageMargins left="0.19685039370078741" right="0.19685039370078741" top="0.98425196850393704" bottom="0.98425196850393704" header="0.51181102362204722" footer="0.51181102362204722"/>
  <pageSetup paperSize="9" scale="66" orientation="portrait" cellComments="asDisplayed"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windowProtection="1" workbookViewId="0">
      <selection activeCell="E27" sqref="E27"/>
    </sheetView>
  </sheetViews>
  <sheetFormatPr defaultRowHeight="12.75" x14ac:dyDescent="0.25"/>
  <cols>
    <col min="1" max="1" width="3.5703125" style="18" customWidth="1"/>
    <col min="2" max="2" width="6.28515625" style="18" customWidth="1"/>
    <col min="3" max="3" width="10.5703125" style="103" customWidth="1"/>
    <col min="4" max="5" width="12.28515625" style="103" customWidth="1"/>
    <col min="6" max="6" width="6.140625" style="103" customWidth="1"/>
    <col min="7" max="7" width="8.42578125" style="103" customWidth="1"/>
    <col min="8" max="11" width="12.28515625" style="103" customWidth="1"/>
    <col min="12" max="16384" width="9.140625" style="18"/>
  </cols>
  <sheetData>
    <row r="1" spans="1:13" ht="15.75" x14ac:dyDescent="0.25">
      <c r="A1" s="11" t="s">
        <v>815</v>
      </c>
      <c r="B1" s="12"/>
      <c r="C1" s="102"/>
      <c r="D1" s="102"/>
      <c r="E1" s="102"/>
      <c r="F1" s="102"/>
      <c r="G1" s="102"/>
      <c r="H1" s="102"/>
      <c r="I1" s="102"/>
      <c r="J1" s="102"/>
      <c r="K1" s="102"/>
      <c r="L1" s="12"/>
      <c r="M1" s="12"/>
    </row>
    <row r="2" spans="1:13" ht="13.5" thickBot="1" x14ac:dyDescent="0.3">
      <c r="A2" s="12"/>
      <c r="B2" s="12"/>
      <c r="C2" s="102"/>
      <c r="D2" s="102"/>
      <c r="E2" s="102"/>
      <c r="F2" s="102"/>
      <c r="G2" s="102"/>
      <c r="H2" s="102"/>
      <c r="I2" s="102"/>
      <c r="J2" s="102"/>
      <c r="K2" s="102"/>
      <c r="L2" s="215" t="s">
        <v>500</v>
      </c>
      <c r="M2" s="12"/>
    </row>
    <row r="3" spans="1:13" ht="15" customHeight="1" x14ac:dyDescent="0.25">
      <c r="A3" s="1329" t="s">
        <v>479</v>
      </c>
      <c r="B3" s="1326" t="s">
        <v>484</v>
      </c>
      <c r="C3" s="1326"/>
      <c r="D3" s="1326"/>
      <c r="E3" s="1326"/>
      <c r="F3" s="1326"/>
      <c r="G3" s="1326"/>
      <c r="H3" s="390" t="s">
        <v>659</v>
      </c>
      <c r="I3" s="1331" t="s">
        <v>486</v>
      </c>
      <c r="J3" s="1331"/>
      <c r="K3" s="362" t="s">
        <v>487</v>
      </c>
      <c r="L3" s="364" t="s">
        <v>485</v>
      </c>
      <c r="M3" s="12"/>
    </row>
    <row r="4" spans="1:13" ht="26.25" customHeight="1" x14ac:dyDescent="0.25">
      <c r="A4" s="1330"/>
      <c r="B4" s="1327"/>
      <c r="C4" s="1327"/>
      <c r="D4" s="1327"/>
      <c r="E4" s="1327"/>
      <c r="F4" s="1327"/>
      <c r="G4" s="1327"/>
      <c r="H4" s="391" t="s">
        <v>488</v>
      </c>
      <c r="I4" s="245" t="s">
        <v>660</v>
      </c>
      <c r="J4" s="246" t="s">
        <v>903</v>
      </c>
      <c r="K4" s="363" t="s">
        <v>489</v>
      </c>
      <c r="L4" s="365" t="s">
        <v>661</v>
      </c>
      <c r="M4" s="12"/>
    </row>
    <row r="5" spans="1:13" ht="15.75" customHeight="1" x14ac:dyDescent="0.25">
      <c r="A5" s="682"/>
      <c r="B5" s="1328"/>
      <c r="C5" s="1328"/>
      <c r="D5" s="1328"/>
      <c r="E5" s="1328"/>
      <c r="F5" s="1328"/>
      <c r="G5" s="1328"/>
      <c r="H5" s="392" t="s">
        <v>561</v>
      </c>
      <c r="I5" s="247" t="s">
        <v>562</v>
      </c>
      <c r="J5" s="247" t="s">
        <v>563</v>
      </c>
      <c r="K5" s="247" t="s">
        <v>564</v>
      </c>
      <c r="L5" s="248" t="s">
        <v>662</v>
      </c>
      <c r="M5" s="12"/>
    </row>
    <row r="6" spans="1:13" x14ac:dyDescent="0.25">
      <c r="A6" s="683">
        <v>1</v>
      </c>
      <c r="B6" s="393" t="s">
        <v>663</v>
      </c>
      <c r="C6" s="249"/>
      <c r="D6" s="249"/>
      <c r="E6" s="249"/>
      <c r="F6" s="249"/>
      <c r="G6" s="396"/>
      <c r="H6" s="258">
        <f>SUM(H7:H11)+H14+H15</f>
        <v>19734</v>
      </c>
      <c r="I6" s="259">
        <f>SUM(I7:I11)+I14+I15</f>
        <v>28345</v>
      </c>
      <c r="J6" s="259">
        <f>SUM(J7:J11)+J14+J15</f>
        <v>1224</v>
      </c>
      <c r="K6" s="259">
        <f>SUM(K7:K11)+K14+K15</f>
        <v>15240</v>
      </c>
      <c r="L6" s="947">
        <f>SUM(L7:L11)+L14+L15</f>
        <v>32839</v>
      </c>
      <c r="M6" s="12"/>
    </row>
    <row r="7" spans="1:13" x14ac:dyDescent="0.25">
      <c r="A7" s="684">
        <f t="shared" ref="A7:A15" si="0">A6+1</f>
        <v>2</v>
      </c>
      <c r="B7" s="400" t="s">
        <v>481</v>
      </c>
      <c r="C7" s="250" t="s">
        <v>490</v>
      </c>
      <c r="D7" s="251"/>
      <c r="E7" s="251"/>
      <c r="F7" s="251"/>
      <c r="G7" s="397"/>
      <c r="H7" s="339">
        <f>'11.a'!C3</f>
        <v>12</v>
      </c>
      <c r="I7" s="340">
        <f>'11.a'!C8</f>
        <v>2988</v>
      </c>
      <c r="J7" s="340">
        <f>'11.a'!C4</f>
        <v>0</v>
      </c>
      <c r="K7" s="340">
        <f>'11.a'!C14</f>
        <v>0</v>
      </c>
      <c r="L7" s="260">
        <f>H7+I7-K7</f>
        <v>3000</v>
      </c>
      <c r="M7" s="12"/>
    </row>
    <row r="8" spans="1:13" x14ac:dyDescent="0.25">
      <c r="A8" s="685">
        <f t="shared" si="0"/>
        <v>3</v>
      </c>
      <c r="B8" s="394"/>
      <c r="C8" s="252" t="s">
        <v>491</v>
      </c>
      <c r="D8" s="253"/>
      <c r="E8" s="253"/>
      <c r="F8" s="253"/>
      <c r="G8" s="398"/>
      <c r="H8" s="341">
        <f>'11.b'!C3</f>
        <v>6776</v>
      </c>
      <c r="I8" s="342">
        <f>'11.b'!C14</f>
        <v>11537</v>
      </c>
      <c r="J8" s="348">
        <v>1224</v>
      </c>
      <c r="K8" s="342">
        <f>'11.b'!C25</f>
        <v>1844</v>
      </c>
      <c r="L8" s="261">
        <f t="shared" ref="L8:L15" si="1">H8+I8-K8</f>
        <v>16469</v>
      </c>
      <c r="M8" s="12"/>
    </row>
    <row r="9" spans="1:13" x14ac:dyDescent="0.25">
      <c r="A9" s="685">
        <f t="shared" si="0"/>
        <v>4</v>
      </c>
      <c r="B9" s="394"/>
      <c r="C9" s="252" t="s">
        <v>492</v>
      </c>
      <c r="D9" s="253"/>
      <c r="E9" s="253"/>
      <c r="F9" s="253"/>
      <c r="G9" s="398"/>
      <c r="H9" s="341">
        <f>'11.c'!C3</f>
        <v>1127</v>
      </c>
      <c r="I9" s="342">
        <f>'11.c'!C7</f>
        <v>1910</v>
      </c>
      <c r="J9" s="349">
        <v>0</v>
      </c>
      <c r="K9" s="342">
        <f>'11.c'!C8</f>
        <v>1450</v>
      </c>
      <c r="L9" s="261">
        <f t="shared" si="1"/>
        <v>1587</v>
      </c>
      <c r="M9" s="12"/>
    </row>
    <row r="10" spans="1:13" x14ac:dyDescent="0.25">
      <c r="A10" s="685">
        <f t="shared" si="0"/>
        <v>5</v>
      </c>
      <c r="B10" s="394"/>
      <c r="C10" s="252" t="s">
        <v>493</v>
      </c>
      <c r="D10" s="253"/>
      <c r="E10" s="253"/>
      <c r="F10" s="253"/>
      <c r="G10" s="398"/>
      <c r="H10" s="341">
        <f>'11.d'!C3</f>
        <v>0</v>
      </c>
      <c r="I10" s="342">
        <f>'11.d'!C9</f>
        <v>0</v>
      </c>
      <c r="J10" s="340">
        <f>'11.d'!C4</f>
        <v>0</v>
      </c>
      <c r="K10" s="342">
        <f>'11.d'!C15</f>
        <v>0</v>
      </c>
      <c r="L10" s="261">
        <f t="shared" si="1"/>
        <v>0</v>
      </c>
    </row>
    <row r="11" spans="1:13" x14ac:dyDescent="0.25">
      <c r="A11" s="685">
        <f t="shared" si="0"/>
        <v>6</v>
      </c>
      <c r="B11" s="394"/>
      <c r="C11" s="252" t="s">
        <v>494</v>
      </c>
      <c r="D11" s="253"/>
      <c r="E11" s="253"/>
      <c r="F11" s="253"/>
      <c r="G11" s="398"/>
      <c r="H11" s="341">
        <f>'11.e'!F8</f>
        <v>97</v>
      </c>
      <c r="I11" s="342">
        <f>'11.e'!F13</f>
        <v>13</v>
      </c>
      <c r="J11" s="349">
        <v>0</v>
      </c>
      <c r="K11" s="342">
        <f>'11.e'!F18</f>
        <v>97</v>
      </c>
      <c r="L11" s="261">
        <f t="shared" si="1"/>
        <v>13</v>
      </c>
    </row>
    <row r="12" spans="1:13" x14ac:dyDescent="0.25">
      <c r="A12" s="685" t="s">
        <v>664</v>
      </c>
      <c r="B12" s="394"/>
      <c r="C12" s="252" t="s">
        <v>497</v>
      </c>
      <c r="D12" s="253" t="s">
        <v>498</v>
      </c>
      <c r="E12" s="253"/>
      <c r="F12" s="253"/>
      <c r="G12" s="398"/>
      <c r="H12" s="341">
        <f>'11.e'!F6</f>
        <v>0</v>
      </c>
      <c r="I12" s="342">
        <f>'11.e'!F11</f>
        <v>0</v>
      </c>
      <c r="J12" s="349">
        <v>0</v>
      </c>
      <c r="K12" s="342">
        <f>'11.e'!F16</f>
        <v>0</v>
      </c>
      <c r="L12" s="261">
        <f t="shared" si="1"/>
        <v>0</v>
      </c>
    </row>
    <row r="13" spans="1:13" x14ac:dyDescent="0.25">
      <c r="A13" s="685" t="s">
        <v>665</v>
      </c>
      <c r="B13" s="394"/>
      <c r="C13" s="252"/>
      <c r="D13" s="253" t="s">
        <v>499</v>
      </c>
      <c r="E13" s="253"/>
      <c r="F13" s="253"/>
      <c r="G13" s="398"/>
      <c r="H13" s="341">
        <f>'11.e'!F7</f>
        <v>97</v>
      </c>
      <c r="I13" s="342">
        <f>'11.e'!F12</f>
        <v>13</v>
      </c>
      <c r="J13" s="349">
        <v>0</v>
      </c>
      <c r="K13" s="342">
        <f>'11.e'!F17</f>
        <v>97</v>
      </c>
      <c r="L13" s="261">
        <f t="shared" si="1"/>
        <v>13</v>
      </c>
    </row>
    <row r="14" spans="1:13" x14ac:dyDescent="0.25">
      <c r="A14" s="685">
        <f>A11+1</f>
        <v>7</v>
      </c>
      <c r="B14" s="394"/>
      <c r="C14" s="252" t="s">
        <v>495</v>
      </c>
      <c r="D14" s="253"/>
      <c r="E14" s="253"/>
      <c r="F14" s="253"/>
      <c r="G14" s="398"/>
      <c r="H14" s="341">
        <f>'11.f'!C3</f>
        <v>430</v>
      </c>
      <c r="I14" s="342">
        <f>'11.f'!C4</f>
        <v>502</v>
      </c>
      <c r="J14" s="349">
        <v>0</v>
      </c>
      <c r="K14" s="342">
        <f>'11.f'!C8</f>
        <v>558</v>
      </c>
      <c r="L14" s="261">
        <f t="shared" si="1"/>
        <v>374</v>
      </c>
    </row>
    <row r="15" spans="1:13" ht="13.5" thickBot="1" x14ac:dyDescent="0.3">
      <c r="A15" s="686">
        <f t="shared" si="0"/>
        <v>8</v>
      </c>
      <c r="B15" s="395"/>
      <c r="C15" s="254" t="s">
        <v>496</v>
      </c>
      <c r="D15" s="255"/>
      <c r="E15" s="255"/>
      <c r="F15" s="255"/>
      <c r="G15" s="399"/>
      <c r="H15" s="343">
        <f>'11.g'!C3</f>
        <v>11292</v>
      </c>
      <c r="I15" s="344">
        <f>'11.g'!C10</f>
        <v>11395</v>
      </c>
      <c r="J15" s="344">
        <f>'11.g'!C5</f>
        <v>0</v>
      </c>
      <c r="K15" s="344">
        <f>'11.g'!C15</f>
        <v>11291</v>
      </c>
      <c r="L15" s="262">
        <f t="shared" si="1"/>
        <v>11396</v>
      </c>
    </row>
    <row r="17" spans="1:14" x14ac:dyDescent="0.25">
      <c r="A17" s="18" t="s">
        <v>640</v>
      </c>
    </row>
    <row r="18" spans="1:14" ht="26.25" customHeight="1" x14ac:dyDescent="0.25">
      <c r="A18" s="1332" t="s">
        <v>1225</v>
      </c>
      <c r="B18" s="1332"/>
      <c r="C18" s="1332"/>
      <c r="D18" s="1332"/>
      <c r="E18" s="1332"/>
      <c r="F18" s="1332"/>
      <c r="G18" s="1332"/>
      <c r="H18" s="1332"/>
      <c r="I18" s="1332"/>
      <c r="J18" s="1332"/>
      <c r="K18" s="1332"/>
      <c r="L18" s="1332"/>
      <c r="M18" s="945"/>
      <c r="N18" s="945"/>
    </row>
    <row r="19" spans="1:14" x14ac:dyDescent="0.25">
      <c r="A19" s="347" t="s">
        <v>876</v>
      </c>
      <c r="B19" s="338"/>
      <c r="C19" s="345"/>
      <c r="D19" s="345"/>
      <c r="E19" s="345"/>
      <c r="F19" s="346"/>
      <c r="G19" s="345"/>
      <c r="H19" s="345"/>
      <c r="I19" s="256"/>
      <c r="J19" s="256"/>
      <c r="K19" s="944"/>
      <c r="L19" s="945"/>
      <c r="M19" s="945"/>
      <c r="N19" s="945"/>
    </row>
    <row r="20" spans="1:14" x14ac:dyDescent="0.25">
      <c r="A20" s="29"/>
      <c r="B20" s="256"/>
      <c r="C20" s="256"/>
      <c r="D20" s="256"/>
      <c r="E20" s="256"/>
      <c r="F20" s="256"/>
      <c r="G20" s="256"/>
      <c r="H20" s="256"/>
      <c r="I20" s="256"/>
      <c r="J20" s="256"/>
    </row>
    <row r="21" spans="1:14" x14ac:dyDescent="0.25">
      <c r="A21" s="18" t="s">
        <v>677</v>
      </c>
      <c r="B21" s="29"/>
      <c r="C21" s="29"/>
      <c r="D21" s="256"/>
      <c r="E21" s="256"/>
      <c r="F21" s="29"/>
      <c r="G21" s="256"/>
      <c r="H21" s="256"/>
      <c r="I21" s="256"/>
      <c r="J21" s="256"/>
    </row>
    <row r="22" spans="1:14" x14ac:dyDescent="0.25">
      <c r="A22" s="18" t="s">
        <v>831</v>
      </c>
      <c r="B22" s="29"/>
      <c r="C22" s="29"/>
      <c r="D22" s="256"/>
      <c r="E22" s="256"/>
      <c r="F22" s="29"/>
      <c r="G22" s="256"/>
      <c r="H22" s="256"/>
      <c r="I22" s="256"/>
      <c r="J22" s="946"/>
    </row>
    <row r="23" spans="1:14" x14ac:dyDescent="0.25">
      <c r="A23" s="18" t="s">
        <v>832</v>
      </c>
      <c r="B23" s="29"/>
      <c r="C23" s="256"/>
      <c r="D23" s="256"/>
      <c r="E23" s="256"/>
      <c r="F23" s="256"/>
      <c r="G23" s="256"/>
      <c r="H23" s="256"/>
      <c r="I23" s="256"/>
      <c r="J23" s="946"/>
    </row>
    <row r="26" spans="1:14" x14ac:dyDescent="0.25">
      <c r="A26" s="205"/>
      <c r="B26" s="205"/>
      <c r="C26" s="217"/>
      <c r="D26" s="217"/>
      <c r="E26" s="217"/>
      <c r="F26" s="217"/>
      <c r="G26" s="217"/>
      <c r="H26" s="217"/>
      <c r="I26" s="217"/>
      <c r="J26" s="217"/>
      <c r="K26" s="217"/>
      <c r="L26" s="205"/>
    </row>
    <row r="27" spans="1:14" x14ac:dyDescent="0.25">
      <c r="A27" s="205"/>
      <c r="B27" s="205"/>
      <c r="C27" s="217"/>
      <c r="D27" s="217"/>
      <c r="E27" s="217"/>
      <c r="F27" s="217"/>
      <c r="G27" s="217"/>
      <c r="H27" s="217"/>
      <c r="I27" s="217"/>
      <c r="J27" s="217"/>
      <c r="K27" s="217"/>
      <c r="L27" s="205"/>
    </row>
    <row r="28" spans="1:14" x14ac:dyDescent="0.25">
      <c r="A28" s="205"/>
      <c r="B28" s="205"/>
      <c r="C28" s="217"/>
      <c r="D28" s="217"/>
      <c r="E28" s="217"/>
      <c r="F28" s="217"/>
      <c r="G28" s="217"/>
      <c r="H28" s="217"/>
      <c r="I28" s="217"/>
      <c r="J28" s="217"/>
      <c r="K28" s="217"/>
      <c r="L28" s="205"/>
    </row>
    <row r="29" spans="1:14" x14ac:dyDescent="0.25">
      <c r="A29" s="205"/>
      <c r="B29" s="205"/>
      <c r="C29" s="217"/>
      <c r="D29" s="217"/>
      <c r="E29" s="217"/>
      <c r="F29" s="217"/>
      <c r="G29" s="217"/>
      <c r="H29" s="217"/>
      <c r="I29" s="217"/>
      <c r="J29" s="217"/>
      <c r="K29" s="217"/>
      <c r="L29" s="205"/>
    </row>
    <row r="30" spans="1:14" x14ac:dyDescent="0.25">
      <c r="A30" s="205"/>
      <c r="B30" s="205"/>
      <c r="C30" s="217"/>
      <c r="D30" s="217"/>
      <c r="E30" s="217"/>
      <c r="F30" s="217"/>
      <c r="G30" s="217"/>
      <c r="H30" s="217"/>
      <c r="I30" s="217"/>
      <c r="J30" s="217"/>
      <c r="K30" s="217"/>
      <c r="L30" s="205"/>
    </row>
    <row r="31" spans="1:14" x14ac:dyDescent="0.25">
      <c r="A31" s="205"/>
      <c r="B31" s="205"/>
      <c r="C31" s="217"/>
      <c r="D31" s="217"/>
      <c r="E31" s="217"/>
      <c r="F31" s="217"/>
      <c r="G31" s="217"/>
      <c r="H31" s="217"/>
      <c r="I31" s="217"/>
      <c r="J31" s="217"/>
      <c r="K31" s="217"/>
      <c r="L31" s="205"/>
    </row>
    <row r="32" spans="1:14" x14ac:dyDescent="0.25">
      <c r="A32" s="205"/>
      <c r="B32" s="205"/>
      <c r="C32" s="217"/>
      <c r="D32" s="217"/>
      <c r="E32" s="217"/>
      <c r="F32" s="217"/>
      <c r="G32" s="217"/>
      <c r="H32" s="217"/>
      <c r="I32" s="217"/>
      <c r="J32" s="217"/>
      <c r="K32" s="217"/>
      <c r="L32" s="205"/>
    </row>
    <row r="33" spans="1:12" x14ac:dyDescent="0.25">
      <c r="A33" s="205"/>
      <c r="B33" s="205"/>
      <c r="C33" s="217"/>
      <c r="D33" s="217"/>
      <c r="E33" s="217"/>
      <c r="F33" s="217"/>
      <c r="G33" s="217"/>
      <c r="H33" s="217"/>
      <c r="I33" s="217"/>
      <c r="J33" s="217"/>
      <c r="K33" s="217"/>
      <c r="L33" s="205"/>
    </row>
    <row r="34" spans="1:12" x14ac:dyDescent="0.25">
      <c r="A34" s="205"/>
      <c r="B34" s="205"/>
      <c r="C34" s="217"/>
      <c r="D34" s="217"/>
      <c r="E34" s="217"/>
      <c r="F34" s="217"/>
      <c r="G34" s="217"/>
      <c r="H34" s="217"/>
      <c r="I34" s="217"/>
      <c r="J34" s="217"/>
      <c r="K34" s="217"/>
      <c r="L34" s="205"/>
    </row>
    <row r="35" spans="1:12" x14ac:dyDescent="0.25">
      <c r="A35" s="205"/>
      <c r="B35" s="205"/>
      <c r="C35" s="217"/>
      <c r="D35" s="217"/>
      <c r="E35" s="217"/>
      <c r="F35" s="217"/>
      <c r="G35" s="217"/>
      <c r="H35" s="217"/>
      <c r="I35" s="217"/>
      <c r="J35" s="217"/>
      <c r="K35" s="217"/>
      <c r="L35" s="205"/>
    </row>
    <row r="36" spans="1:12" x14ac:dyDescent="0.25">
      <c r="A36" s="205"/>
      <c r="B36" s="205"/>
      <c r="C36" s="217"/>
      <c r="D36" s="217"/>
      <c r="E36" s="217"/>
      <c r="F36" s="217"/>
      <c r="G36" s="217"/>
      <c r="H36" s="217"/>
      <c r="I36" s="217"/>
      <c r="J36" s="217"/>
      <c r="K36" s="217"/>
      <c r="L36" s="205"/>
    </row>
    <row r="37" spans="1:12" x14ac:dyDescent="0.25">
      <c r="A37" s="205"/>
      <c r="B37" s="205"/>
      <c r="C37" s="217"/>
      <c r="D37" s="217"/>
      <c r="E37" s="217"/>
      <c r="F37" s="217"/>
      <c r="G37" s="217"/>
      <c r="H37" s="217"/>
      <c r="I37" s="217"/>
      <c r="J37" s="217"/>
      <c r="K37" s="217"/>
      <c r="L37" s="205"/>
    </row>
  </sheetData>
  <mergeCells count="4">
    <mergeCell ref="B3:G5"/>
    <mergeCell ref="A3:A4"/>
    <mergeCell ref="I3:J3"/>
    <mergeCell ref="A18:L18"/>
  </mergeCells>
  <printOptions horizontalCentered="1"/>
  <pageMargins left="0.23622047244094491" right="0.23622047244094491" top="0.86614173228346458" bottom="0.98425196850393704" header="0.51181102362204722" footer="0.51181102362204722"/>
  <pageSetup paperSize="9" scale="85" orientation="portrait" cellComments="asDisplayed"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windowProtection="1" zoomScaleNormal="100" workbookViewId="0">
      <selection sqref="A1:IV65536"/>
    </sheetView>
  </sheetViews>
  <sheetFormatPr defaultRowHeight="12.75" x14ac:dyDescent="0.25"/>
  <cols>
    <col min="1" max="1" width="14.42578125" style="18" customWidth="1"/>
    <col min="2" max="2" width="30.140625" style="18" customWidth="1"/>
    <col min="3" max="3" width="16.140625" style="103" customWidth="1"/>
    <col min="4" max="16384" width="9.140625" style="18"/>
  </cols>
  <sheetData>
    <row r="1" spans="1:5" ht="15.75" x14ac:dyDescent="0.25">
      <c r="A1" s="86" t="s">
        <v>816</v>
      </c>
      <c r="B1" s="12"/>
      <c r="D1" s="12"/>
    </row>
    <row r="2" spans="1:5" ht="13.5" thickBot="1" x14ac:dyDescent="0.3">
      <c r="A2" s="12"/>
      <c r="B2" s="12"/>
      <c r="C2" s="104" t="s">
        <v>500</v>
      </c>
      <c r="D2" s="12"/>
    </row>
    <row r="3" spans="1:5" ht="13.5" thickBot="1" x14ac:dyDescent="0.3">
      <c r="A3" s="1334" t="s">
        <v>521</v>
      </c>
      <c r="B3" s="1335"/>
      <c r="C3" s="316">
        <v>12</v>
      </c>
    </row>
    <row r="4" spans="1:5" x14ac:dyDescent="0.25">
      <c r="A4" s="1180" t="s">
        <v>523</v>
      </c>
      <c r="B4" s="106" t="s">
        <v>524</v>
      </c>
      <c r="C4" s="263"/>
    </row>
    <row r="5" spans="1:5" x14ac:dyDescent="0.25">
      <c r="A5" s="1333"/>
      <c r="B5" s="36" t="s">
        <v>525</v>
      </c>
      <c r="C5" s="225"/>
    </row>
    <row r="6" spans="1:5" x14ac:dyDescent="0.25">
      <c r="A6" s="1333"/>
      <c r="B6" s="36" t="s">
        <v>526</v>
      </c>
      <c r="C6" s="225"/>
    </row>
    <row r="7" spans="1:5" ht="13.5" thickBot="1" x14ac:dyDescent="0.3">
      <c r="A7" s="1333"/>
      <c r="B7" s="36" t="s">
        <v>527</v>
      </c>
      <c r="C7" s="225">
        <v>2988</v>
      </c>
    </row>
    <row r="8" spans="1:5" ht="13.5" thickBot="1" x14ac:dyDescent="0.3">
      <c r="A8" s="1181"/>
      <c r="B8" s="403" t="s">
        <v>505</v>
      </c>
      <c r="C8" s="264">
        <f>SUM(C4:C7)</f>
        <v>2988</v>
      </c>
    </row>
    <row r="9" spans="1:5" x14ac:dyDescent="0.25">
      <c r="A9" s="1180" t="s">
        <v>528</v>
      </c>
      <c r="B9" s="106" t="s">
        <v>529</v>
      </c>
      <c r="C9" s="263"/>
    </row>
    <row r="10" spans="1:5" x14ac:dyDescent="0.25">
      <c r="A10" s="1333"/>
      <c r="B10" s="36" t="s">
        <v>530</v>
      </c>
      <c r="C10" s="225"/>
    </row>
    <row r="11" spans="1:5" x14ac:dyDescent="0.25">
      <c r="A11" s="1333"/>
      <c r="B11" s="36" t="s">
        <v>531</v>
      </c>
      <c r="C11" s="225"/>
    </row>
    <row r="12" spans="1:5" x14ac:dyDescent="0.25">
      <c r="A12" s="1333"/>
      <c r="B12" s="36" t="s">
        <v>532</v>
      </c>
      <c r="C12" s="225"/>
    </row>
    <row r="13" spans="1:5" ht="13.5" thickBot="1" x14ac:dyDescent="0.3">
      <c r="A13" s="1333"/>
      <c r="B13" s="107" t="s">
        <v>707</v>
      </c>
      <c r="C13" s="229"/>
    </row>
    <row r="14" spans="1:5" ht="13.5" thickBot="1" x14ac:dyDescent="0.3">
      <c r="A14" s="1181"/>
      <c r="B14" s="403" t="s">
        <v>505</v>
      </c>
      <c r="C14" s="264">
        <f>SUM(C9:C13)</f>
        <v>0</v>
      </c>
    </row>
    <row r="15" spans="1:5" ht="13.5" thickBot="1" x14ac:dyDescent="0.3">
      <c r="A15" s="1334" t="s">
        <v>522</v>
      </c>
      <c r="B15" s="1335"/>
      <c r="C15" s="264">
        <f>C3+C8-C14</f>
        <v>3000</v>
      </c>
    </row>
    <row r="16" spans="1:5" x14ac:dyDescent="0.25">
      <c r="A16" s="12"/>
      <c r="B16" s="12"/>
      <c r="C16" s="867"/>
      <c r="D16" s="12"/>
      <c r="E16" s="12"/>
    </row>
    <row r="17" spans="1:5" x14ac:dyDescent="0.25">
      <c r="A17" s="12" t="s">
        <v>640</v>
      </c>
      <c r="B17" s="12"/>
      <c r="C17" s="867"/>
      <c r="D17" s="12"/>
      <c r="E17" s="12"/>
    </row>
    <row r="18" spans="1:5" x14ac:dyDescent="0.25">
      <c r="A18" s="12" t="s">
        <v>1199</v>
      </c>
      <c r="B18" s="12"/>
      <c r="C18" s="867"/>
      <c r="D18" s="12"/>
      <c r="E18" s="12"/>
    </row>
    <row r="19" spans="1:5" x14ac:dyDescent="0.25">
      <c r="A19" s="12"/>
      <c r="B19" s="12"/>
      <c r="C19" s="867"/>
      <c r="D19" s="12"/>
      <c r="E19" s="12"/>
    </row>
    <row r="20" spans="1:5" x14ac:dyDescent="0.25">
      <c r="A20" s="12"/>
      <c r="B20" s="12"/>
      <c r="C20" s="867"/>
      <c r="D20" s="12"/>
      <c r="E20" s="12"/>
    </row>
  </sheetData>
  <mergeCells count="4">
    <mergeCell ref="A4:A8"/>
    <mergeCell ref="A9:A14"/>
    <mergeCell ref="A3:B3"/>
    <mergeCell ref="A15:B15"/>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indowProtection="1" zoomScaleNormal="100" workbookViewId="0">
      <selection activeCell="A26" sqref="A26:B26"/>
    </sheetView>
  </sheetViews>
  <sheetFormatPr defaultRowHeight="12.75" x14ac:dyDescent="0.2"/>
  <cols>
    <col min="1" max="1" width="10.5703125" style="67" customWidth="1"/>
    <col min="2" max="2" width="43.5703125" style="67" customWidth="1"/>
    <col min="3" max="3" width="17" style="118" customWidth="1"/>
    <col min="4" max="16384" width="9.140625" style="67"/>
  </cols>
  <sheetData>
    <row r="1" spans="1:6" ht="13.5" customHeight="1" x14ac:dyDescent="0.25">
      <c r="A1" s="108" t="s">
        <v>817</v>
      </c>
      <c r="B1" s="69"/>
      <c r="C1" s="67"/>
      <c r="D1" s="69"/>
      <c r="E1" s="69"/>
      <c r="F1" s="69"/>
    </row>
    <row r="2" spans="1:6" ht="13.5" customHeight="1" thickBot="1" x14ac:dyDescent="0.25">
      <c r="A2" s="69"/>
      <c r="B2" s="69"/>
      <c r="C2" s="110" t="s">
        <v>500</v>
      </c>
      <c r="D2" s="69"/>
      <c r="E2" s="69"/>
      <c r="F2" s="69"/>
    </row>
    <row r="3" spans="1:6" ht="16.5" customHeight="1" thickBot="1" x14ac:dyDescent="0.25">
      <c r="A3" s="1334" t="s">
        <v>521</v>
      </c>
      <c r="B3" s="1339"/>
      <c r="C3" s="937">
        <v>6776</v>
      </c>
    </row>
    <row r="4" spans="1:6" ht="12.75" customHeight="1" x14ac:dyDescent="0.2">
      <c r="A4" s="1336" t="s">
        <v>523</v>
      </c>
      <c r="B4" s="111" t="s">
        <v>533</v>
      </c>
      <c r="C4" s="265">
        <v>1668</v>
      </c>
    </row>
    <row r="5" spans="1:6" ht="12.75" customHeight="1" x14ac:dyDescent="0.2">
      <c r="A5" s="1337"/>
      <c r="B5" s="15" t="s">
        <v>534</v>
      </c>
      <c r="C5" s="266">
        <v>49</v>
      </c>
    </row>
    <row r="6" spans="1:6" ht="12.75" customHeight="1" x14ac:dyDescent="0.2">
      <c r="A6" s="1337"/>
      <c r="B6" s="15" t="s">
        <v>1200</v>
      </c>
      <c r="C6" s="266"/>
    </row>
    <row r="7" spans="1:6" ht="12.75" customHeight="1" x14ac:dyDescent="0.2">
      <c r="A7" s="1337"/>
      <c r="B7" s="15" t="s">
        <v>535</v>
      </c>
      <c r="C7" s="266">
        <v>1559</v>
      </c>
    </row>
    <row r="8" spans="1:6" ht="12.75" customHeight="1" x14ac:dyDescent="0.2">
      <c r="A8" s="1337"/>
      <c r="B8" s="15" t="s">
        <v>536</v>
      </c>
      <c r="C8" s="267"/>
    </row>
    <row r="9" spans="1:6" ht="12.75" customHeight="1" x14ac:dyDescent="0.2">
      <c r="A9" s="1337"/>
      <c r="B9" s="15" t="s">
        <v>1201</v>
      </c>
      <c r="C9" s="266"/>
    </row>
    <row r="10" spans="1:6" ht="12.75" customHeight="1" x14ac:dyDescent="0.2">
      <c r="A10" s="1337"/>
      <c r="B10" s="112" t="s">
        <v>537</v>
      </c>
      <c r="C10" s="268">
        <f>SUM(C11:C13)</f>
        <v>8261</v>
      </c>
    </row>
    <row r="11" spans="1:6" ht="12.75" customHeight="1" x14ac:dyDescent="0.2">
      <c r="A11" s="1337"/>
      <c r="B11" s="15" t="s">
        <v>538</v>
      </c>
      <c r="C11" s="266"/>
    </row>
    <row r="12" spans="1:6" ht="12.75" customHeight="1" x14ac:dyDescent="0.2">
      <c r="A12" s="1337"/>
      <c r="B12" s="16" t="s">
        <v>539</v>
      </c>
      <c r="C12" s="266">
        <v>8261</v>
      </c>
    </row>
    <row r="13" spans="1:6" ht="12.75" customHeight="1" thickBot="1" x14ac:dyDescent="0.25">
      <c r="A13" s="1337"/>
      <c r="B13" s="15" t="s">
        <v>540</v>
      </c>
      <c r="C13" s="269"/>
    </row>
    <row r="14" spans="1:6" s="68" customFormat="1" ht="15.75" customHeight="1" thickBot="1" x14ac:dyDescent="0.25">
      <c r="A14" s="1338"/>
      <c r="B14" s="406" t="s">
        <v>506</v>
      </c>
      <c r="C14" s="270">
        <f>C4+C5+C6+C7+C8+C9+C10</f>
        <v>11537</v>
      </c>
    </row>
    <row r="15" spans="1:6" ht="12.75" customHeight="1" x14ac:dyDescent="0.2">
      <c r="A15" s="1275" t="s">
        <v>528</v>
      </c>
      <c r="B15" s="113" t="s">
        <v>600</v>
      </c>
      <c r="C15" s="271">
        <f>SUM(C16:C19)</f>
        <v>1844</v>
      </c>
    </row>
    <row r="16" spans="1:6" ht="12.75" customHeight="1" x14ac:dyDescent="0.2">
      <c r="A16" s="1275"/>
      <c r="B16" s="114" t="s">
        <v>687</v>
      </c>
      <c r="C16" s="272">
        <v>1410</v>
      </c>
    </row>
    <row r="17" spans="1:5" ht="12.75" customHeight="1" x14ac:dyDescent="0.2">
      <c r="A17" s="1275"/>
      <c r="B17" s="115" t="s">
        <v>541</v>
      </c>
      <c r="C17" s="273">
        <v>434</v>
      </c>
    </row>
    <row r="18" spans="1:5" ht="12.75" customHeight="1" x14ac:dyDescent="0.2">
      <c r="A18" s="1275"/>
      <c r="B18" s="115" t="s">
        <v>542</v>
      </c>
      <c r="C18" s="273"/>
    </row>
    <row r="19" spans="1:5" ht="12.75" customHeight="1" x14ac:dyDescent="0.2">
      <c r="A19" s="1275"/>
      <c r="B19" s="115" t="s">
        <v>1202</v>
      </c>
      <c r="C19" s="273"/>
      <c r="E19" s="938"/>
    </row>
    <row r="20" spans="1:5" ht="12.75" customHeight="1" x14ac:dyDescent="0.2">
      <c r="A20" s="1275"/>
      <c r="B20" s="116" t="s">
        <v>1203</v>
      </c>
      <c r="C20" s="274"/>
    </row>
    <row r="21" spans="1:5" ht="12.75" customHeight="1" x14ac:dyDescent="0.2">
      <c r="A21" s="1275"/>
      <c r="B21" s="117" t="s">
        <v>543</v>
      </c>
      <c r="C21" s="275">
        <f>SUM(C22:C24)</f>
        <v>0</v>
      </c>
    </row>
    <row r="22" spans="1:5" ht="12.75" customHeight="1" x14ac:dyDescent="0.2">
      <c r="A22" s="1275"/>
      <c r="B22" s="15" t="s">
        <v>544</v>
      </c>
      <c r="C22" s="266"/>
    </row>
    <row r="23" spans="1:5" ht="12.75" customHeight="1" x14ac:dyDescent="0.2">
      <c r="A23" s="1275"/>
      <c r="B23" s="15" t="s">
        <v>545</v>
      </c>
      <c r="C23" s="266"/>
    </row>
    <row r="24" spans="1:5" ht="12.75" customHeight="1" thickBot="1" x14ac:dyDescent="0.25">
      <c r="A24" s="1275"/>
      <c r="B24" s="15" t="s">
        <v>546</v>
      </c>
      <c r="C24" s="266"/>
    </row>
    <row r="25" spans="1:5" ht="13.5" thickBot="1" x14ac:dyDescent="0.25">
      <c r="A25" s="1276"/>
      <c r="B25" s="406" t="s">
        <v>505</v>
      </c>
      <c r="C25" s="276">
        <f>C15+C20+C21</f>
        <v>1844</v>
      </c>
    </row>
    <row r="26" spans="1:5" ht="18.75" customHeight="1" thickBot="1" x14ac:dyDescent="0.25">
      <c r="A26" s="1334" t="s">
        <v>522</v>
      </c>
      <c r="B26" s="1339"/>
      <c r="C26" s="276">
        <f>C3+C14-C25</f>
        <v>16469</v>
      </c>
    </row>
    <row r="27" spans="1:5" ht="12.75" customHeight="1" x14ac:dyDescent="0.2">
      <c r="B27" s="69"/>
      <c r="C27" s="939"/>
      <c r="D27" s="69"/>
      <c r="E27" s="69"/>
    </row>
    <row r="28" spans="1:5" x14ac:dyDescent="0.2">
      <c r="A28" s="12" t="s">
        <v>640</v>
      </c>
      <c r="B28" s="69"/>
      <c r="C28" s="939"/>
      <c r="D28" s="69"/>
      <c r="E28" s="69"/>
    </row>
    <row r="29" spans="1:5" ht="27" customHeight="1" x14ac:dyDescent="0.2">
      <c r="A29" s="1340" t="s">
        <v>1224</v>
      </c>
      <c r="B29" s="1340"/>
      <c r="C29" s="1340"/>
      <c r="D29" s="940"/>
      <c r="E29" s="940"/>
    </row>
    <row r="30" spans="1:5" x14ac:dyDescent="0.2">
      <c r="A30" s="941" t="s">
        <v>1204</v>
      </c>
      <c r="B30" s="942"/>
      <c r="C30" s="943"/>
      <c r="D30" s="942"/>
      <c r="E30" s="942"/>
    </row>
  </sheetData>
  <sheetProtection insertRows="0" deleteRows="0"/>
  <mergeCells count="5">
    <mergeCell ref="A4:A14"/>
    <mergeCell ref="A15:A25"/>
    <mergeCell ref="A3:B3"/>
    <mergeCell ref="A26:B26"/>
    <mergeCell ref="A29:C29"/>
  </mergeCells>
  <printOptions horizontalCentered="1"/>
  <pageMargins left="0.23622047244094491" right="0.23622047244094491" top="0.70866141732283472" bottom="0.70866141732283472"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indowProtection="1" zoomScaleNormal="100" workbookViewId="0">
      <pane ySplit="5" topLeftCell="A84" activePane="bottomLeft" state="frozenSplit"/>
      <selection activeCell="F131" sqref="F131"/>
      <selection pane="bottomLeft" activeCell="I3" sqref="I3"/>
    </sheetView>
  </sheetViews>
  <sheetFormatPr defaultRowHeight="12.75" x14ac:dyDescent="0.25"/>
  <cols>
    <col min="1" max="1" width="60.42578125" style="60" customWidth="1"/>
    <col min="2" max="2" width="13.85546875" style="175" customWidth="1"/>
    <col min="3" max="3" width="9.140625" style="175"/>
    <col min="4" max="4" width="12.5703125" style="234" customWidth="1"/>
    <col min="5" max="5" width="15.140625" style="234" customWidth="1"/>
    <col min="6" max="16384" width="9.140625" style="38"/>
  </cols>
  <sheetData>
    <row r="1" spans="1:6" ht="15.75" x14ac:dyDescent="0.25">
      <c r="A1" s="1031" t="s">
        <v>1005</v>
      </c>
      <c r="B1" s="1031"/>
      <c r="C1" s="1031"/>
      <c r="D1" s="1031"/>
      <c r="E1" s="1031"/>
    </row>
    <row r="2" spans="1:6" ht="12.75" customHeight="1" thickBot="1" x14ac:dyDescent="0.3">
      <c r="A2" s="1032"/>
      <c r="B2" s="1032"/>
      <c r="C2" s="1032"/>
      <c r="D2" s="1032"/>
      <c r="E2" s="1032"/>
    </row>
    <row r="3" spans="1:6" ht="27.95" customHeight="1" thickBot="1" x14ac:dyDescent="0.3">
      <c r="A3" s="1039" t="s">
        <v>1006</v>
      </c>
      <c r="B3" s="1040"/>
      <c r="C3" s="1040"/>
      <c r="D3" s="1040"/>
      <c r="E3" s="1041"/>
      <c r="F3" s="165"/>
    </row>
    <row r="4" spans="1:6" ht="15" customHeight="1" thickBot="1" x14ac:dyDescent="0.3">
      <c r="A4" s="1019" t="s">
        <v>610</v>
      </c>
      <c r="B4" s="1020"/>
      <c r="C4" s="1020"/>
      <c r="D4" s="1020"/>
      <c r="E4" s="1021"/>
    </row>
    <row r="5" spans="1:6" s="174" customFormat="1" ht="40.5" customHeight="1" thickBot="1" x14ac:dyDescent="0.3">
      <c r="A5" s="64" t="s">
        <v>1007</v>
      </c>
      <c r="B5" s="65" t="s">
        <v>835</v>
      </c>
      <c r="C5" s="66" t="s">
        <v>1008</v>
      </c>
      <c r="D5" s="235" t="s">
        <v>1009</v>
      </c>
      <c r="E5" s="236" t="s">
        <v>1010</v>
      </c>
      <c r="F5" s="176"/>
    </row>
    <row r="6" spans="1:6" s="174" customFormat="1" ht="12.75" customHeight="1" x14ac:dyDescent="0.25">
      <c r="A6" s="220" t="s">
        <v>381</v>
      </c>
      <c r="B6" s="1033"/>
      <c r="C6" s="1034"/>
      <c r="D6" s="237" t="s">
        <v>589</v>
      </c>
      <c r="E6" s="238" t="s">
        <v>507</v>
      </c>
      <c r="F6" s="173"/>
    </row>
    <row r="7" spans="1:6" x14ac:dyDescent="0.25">
      <c r="A7" s="57" t="s">
        <v>382</v>
      </c>
      <c r="B7" s="177" t="s">
        <v>383</v>
      </c>
      <c r="C7" s="178" t="s">
        <v>3</v>
      </c>
      <c r="D7" s="716">
        <f>SUM(D8:D11)</f>
        <v>12832</v>
      </c>
      <c r="E7" s="717">
        <f>SUM(E8:E11)</f>
        <v>997</v>
      </c>
      <c r="F7" s="179"/>
    </row>
    <row r="8" spans="1:6" x14ac:dyDescent="0.25">
      <c r="A8" s="46" t="s">
        <v>384</v>
      </c>
      <c r="B8" s="180">
        <v>501</v>
      </c>
      <c r="C8" s="181" t="s">
        <v>6</v>
      </c>
      <c r="D8" s="718">
        <v>8394</v>
      </c>
      <c r="E8" s="719">
        <v>763</v>
      </c>
      <c r="F8" s="179"/>
    </row>
    <row r="9" spans="1:6" x14ac:dyDescent="0.25">
      <c r="A9" s="46" t="s">
        <v>385</v>
      </c>
      <c r="B9" s="180">
        <v>502</v>
      </c>
      <c r="C9" s="181" t="s">
        <v>9</v>
      </c>
      <c r="D9" s="718">
        <v>4329</v>
      </c>
      <c r="E9" s="719">
        <v>234</v>
      </c>
      <c r="F9" s="179"/>
    </row>
    <row r="10" spans="1:6" x14ac:dyDescent="0.25">
      <c r="A10" s="46" t="s">
        <v>386</v>
      </c>
      <c r="B10" s="180">
        <v>503</v>
      </c>
      <c r="C10" s="181" t="s">
        <v>12</v>
      </c>
      <c r="D10" s="718"/>
      <c r="E10" s="719"/>
      <c r="F10" s="179"/>
    </row>
    <row r="11" spans="1:6" x14ac:dyDescent="0.25">
      <c r="A11" s="46" t="s">
        <v>387</v>
      </c>
      <c r="B11" s="180">
        <v>504</v>
      </c>
      <c r="C11" s="181" t="s">
        <v>15</v>
      </c>
      <c r="D11" s="718">
        <v>109</v>
      </c>
      <c r="E11" s="719"/>
      <c r="F11" s="179"/>
    </row>
    <row r="12" spans="1:6" x14ac:dyDescent="0.25">
      <c r="A12" s="46" t="s">
        <v>388</v>
      </c>
      <c r="B12" s="180" t="s">
        <v>389</v>
      </c>
      <c r="C12" s="181" t="s">
        <v>18</v>
      </c>
      <c r="D12" s="720">
        <f>SUM(D13:D16)</f>
        <v>14671</v>
      </c>
      <c r="E12" s="721">
        <f>SUM(E13:E16)</f>
        <v>121</v>
      </c>
      <c r="F12" s="179"/>
    </row>
    <row r="13" spans="1:6" x14ac:dyDescent="0.25">
      <c r="A13" s="46" t="s">
        <v>390</v>
      </c>
      <c r="B13" s="180">
        <v>511</v>
      </c>
      <c r="C13" s="181" t="s">
        <v>21</v>
      </c>
      <c r="D13" s="718">
        <v>939</v>
      </c>
      <c r="E13" s="719">
        <v>6</v>
      </c>
      <c r="F13" s="179"/>
    </row>
    <row r="14" spans="1:6" x14ac:dyDescent="0.25">
      <c r="A14" s="46" t="s">
        <v>391</v>
      </c>
      <c r="B14" s="180">
        <v>512</v>
      </c>
      <c r="C14" s="181" t="s">
        <v>24</v>
      </c>
      <c r="D14" s="718">
        <v>1008</v>
      </c>
      <c r="E14" s="719">
        <v>20</v>
      </c>
      <c r="F14" s="179"/>
    </row>
    <row r="15" spans="1:6" x14ac:dyDescent="0.25">
      <c r="A15" s="46" t="s">
        <v>392</v>
      </c>
      <c r="B15" s="180">
        <v>513</v>
      </c>
      <c r="C15" s="181" t="s">
        <v>27</v>
      </c>
      <c r="D15" s="718">
        <v>163</v>
      </c>
      <c r="E15" s="719">
        <v>6</v>
      </c>
      <c r="F15" s="179"/>
    </row>
    <row r="16" spans="1:6" x14ac:dyDescent="0.25">
      <c r="A16" s="46" t="s">
        <v>393</v>
      </c>
      <c r="B16" s="180">
        <v>518</v>
      </c>
      <c r="C16" s="181" t="s">
        <v>30</v>
      </c>
      <c r="D16" s="718">
        <v>12561</v>
      </c>
      <c r="E16" s="719">
        <v>89</v>
      </c>
      <c r="F16" s="179"/>
    </row>
    <row r="17" spans="1:6" x14ac:dyDescent="0.25">
      <c r="A17" s="46" t="s">
        <v>394</v>
      </c>
      <c r="B17" s="180" t="s">
        <v>395</v>
      </c>
      <c r="C17" s="181" t="s">
        <v>33</v>
      </c>
      <c r="D17" s="720">
        <f>SUM(D18:D22)</f>
        <v>80218</v>
      </c>
      <c r="E17" s="721">
        <f>SUM(E18:E22)</f>
        <v>1989</v>
      </c>
      <c r="F17" s="179"/>
    </row>
    <row r="18" spans="1:6" x14ac:dyDescent="0.25">
      <c r="A18" s="46" t="s">
        <v>396</v>
      </c>
      <c r="B18" s="180">
        <v>521</v>
      </c>
      <c r="C18" s="181" t="s">
        <v>36</v>
      </c>
      <c r="D18" s="718">
        <v>60940</v>
      </c>
      <c r="E18" s="719">
        <v>1728</v>
      </c>
      <c r="F18" s="179"/>
    </row>
    <row r="19" spans="1:6" x14ac:dyDescent="0.25">
      <c r="A19" s="46" t="s">
        <v>397</v>
      </c>
      <c r="B19" s="180">
        <v>524</v>
      </c>
      <c r="C19" s="181" t="s">
        <v>39</v>
      </c>
      <c r="D19" s="718">
        <v>18666</v>
      </c>
      <c r="E19" s="719">
        <v>253</v>
      </c>
      <c r="F19" s="179"/>
    </row>
    <row r="20" spans="1:6" x14ac:dyDescent="0.25">
      <c r="A20" s="46" t="s">
        <v>398</v>
      </c>
      <c r="B20" s="180">
        <v>525</v>
      </c>
      <c r="C20" s="181" t="s">
        <v>42</v>
      </c>
      <c r="D20" s="718"/>
      <c r="E20" s="719"/>
      <c r="F20" s="179"/>
    </row>
    <row r="21" spans="1:6" x14ac:dyDescent="0.25">
      <c r="A21" s="46" t="s">
        <v>399</v>
      </c>
      <c r="B21" s="180">
        <v>527</v>
      </c>
      <c r="C21" s="181" t="s">
        <v>45</v>
      </c>
      <c r="D21" s="718">
        <v>612</v>
      </c>
      <c r="E21" s="719">
        <v>8</v>
      </c>
      <c r="F21" s="179"/>
    </row>
    <row r="22" spans="1:6" x14ac:dyDescent="0.25">
      <c r="A22" s="46" t="s">
        <v>400</v>
      </c>
      <c r="B22" s="180">
        <v>528</v>
      </c>
      <c r="C22" s="181" t="s">
        <v>48</v>
      </c>
      <c r="D22" s="718"/>
      <c r="E22" s="719"/>
      <c r="F22" s="179"/>
    </row>
    <row r="23" spans="1:6" x14ac:dyDescent="0.25">
      <c r="A23" s="46" t="s">
        <v>401</v>
      </c>
      <c r="B23" s="180" t="s">
        <v>402</v>
      </c>
      <c r="C23" s="181" t="s">
        <v>51</v>
      </c>
      <c r="D23" s="720">
        <f>SUM(D24:D26)</f>
        <v>361</v>
      </c>
      <c r="E23" s="721">
        <f>SUM(E24:E26)</f>
        <v>0</v>
      </c>
      <c r="F23" s="179"/>
    </row>
    <row r="24" spans="1:6" x14ac:dyDescent="0.25">
      <c r="A24" s="46" t="s">
        <v>403</v>
      </c>
      <c r="B24" s="180">
        <v>531</v>
      </c>
      <c r="C24" s="181" t="s">
        <v>54</v>
      </c>
      <c r="D24" s="718">
        <v>12</v>
      </c>
      <c r="E24" s="719"/>
      <c r="F24" s="179"/>
    </row>
    <row r="25" spans="1:6" x14ac:dyDescent="0.25">
      <c r="A25" s="46" t="s">
        <v>404</v>
      </c>
      <c r="B25" s="180">
        <v>532</v>
      </c>
      <c r="C25" s="181" t="s">
        <v>57</v>
      </c>
      <c r="D25" s="718"/>
      <c r="E25" s="719"/>
      <c r="F25" s="179"/>
    </row>
    <row r="26" spans="1:6" x14ac:dyDescent="0.25">
      <c r="A26" s="46" t="s">
        <v>405</v>
      </c>
      <c r="B26" s="180">
        <v>538</v>
      </c>
      <c r="C26" s="181" t="s">
        <v>60</v>
      </c>
      <c r="D26" s="718">
        <v>349</v>
      </c>
      <c r="E26" s="719"/>
      <c r="F26" s="179"/>
    </row>
    <row r="27" spans="1:6" x14ac:dyDescent="0.25">
      <c r="A27" s="46" t="s">
        <v>406</v>
      </c>
      <c r="B27" s="180" t="s">
        <v>407</v>
      </c>
      <c r="C27" s="181" t="s">
        <v>63</v>
      </c>
      <c r="D27" s="720">
        <f>SUM(D28:D35)</f>
        <v>27847</v>
      </c>
      <c r="E27" s="721">
        <f>SUM(E28:E35)</f>
        <v>39</v>
      </c>
      <c r="F27" s="179"/>
    </row>
    <row r="28" spans="1:6" x14ac:dyDescent="0.25">
      <c r="A28" s="46" t="s">
        <v>408</v>
      </c>
      <c r="B28" s="180">
        <v>541</v>
      </c>
      <c r="C28" s="181" t="s">
        <v>66</v>
      </c>
      <c r="D28" s="718"/>
      <c r="E28" s="719"/>
      <c r="F28" s="179"/>
    </row>
    <row r="29" spans="1:6" x14ac:dyDescent="0.25">
      <c r="A29" s="46" t="s">
        <v>409</v>
      </c>
      <c r="B29" s="180">
        <v>542</v>
      </c>
      <c r="C29" s="181" t="s">
        <v>69</v>
      </c>
      <c r="D29" s="718">
        <v>199</v>
      </c>
      <c r="E29" s="719"/>
      <c r="F29" s="179"/>
    </row>
    <row r="30" spans="1:6" x14ac:dyDescent="0.25">
      <c r="A30" s="46" t="s">
        <v>410</v>
      </c>
      <c r="B30" s="180">
        <v>543</v>
      </c>
      <c r="C30" s="181" t="s">
        <v>72</v>
      </c>
      <c r="D30" s="718"/>
      <c r="E30" s="719"/>
      <c r="F30" s="179"/>
    </row>
    <row r="31" spans="1:6" x14ac:dyDescent="0.25">
      <c r="A31" s="46" t="s">
        <v>411</v>
      </c>
      <c r="B31" s="180">
        <v>544</v>
      </c>
      <c r="C31" s="181" t="s">
        <v>75</v>
      </c>
      <c r="D31" s="718"/>
      <c r="E31" s="719"/>
      <c r="F31" s="179"/>
    </row>
    <row r="32" spans="1:6" x14ac:dyDescent="0.25">
      <c r="A32" s="46" t="s">
        <v>412</v>
      </c>
      <c r="B32" s="180">
        <v>545</v>
      </c>
      <c r="C32" s="181" t="s">
        <v>78</v>
      </c>
      <c r="D32" s="718">
        <v>44</v>
      </c>
      <c r="E32" s="719"/>
      <c r="F32" s="179"/>
    </row>
    <row r="33" spans="1:6" x14ac:dyDescent="0.25">
      <c r="A33" s="46" t="s">
        <v>413</v>
      </c>
      <c r="B33" s="180">
        <v>546</v>
      </c>
      <c r="C33" s="181" t="s">
        <v>81</v>
      </c>
      <c r="D33" s="718"/>
      <c r="E33" s="719"/>
      <c r="F33" s="179"/>
    </row>
    <row r="34" spans="1:6" x14ac:dyDescent="0.25">
      <c r="A34" s="46" t="s">
        <v>414</v>
      </c>
      <c r="B34" s="180">
        <v>548</v>
      </c>
      <c r="C34" s="181" t="s">
        <v>83</v>
      </c>
      <c r="D34" s="718">
        <v>3</v>
      </c>
      <c r="E34" s="719">
        <v>2</v>
      </c>
      <c r="F34" s="179"/>
    </row>
    <row r="35" spans="1:6" x14ac:dyDescent="0.25">
      <c r="A35" s="46" t="s">
        <v>415</v>
      </c>
      <c r="B35" s="180">
        <v>549</v>
      </c>
      <c r="C35" s="181" t="s">
        <v>86</v>
      </c>
      <c r="D35" s="718">
        <v>27601</v>
      </c>
      <c r="E35" s="719">
        <v>37</v>
      </c>
      <c r="F35" s="179"/>
    </row>
    <row r="36" spans="1:6" ht="12.75" customHeight="1" x14ac:dyDescent="0.25">
      <c r="A36" s="46" t="s">
        <v>689</v>
      </c>
      <c r="B36" s="180" t="s">
        <v>416</v>
      </c>
      <c r="C36" s="181" t="s">
        <v>89</v>
      </c>
      <c r="D36" s="720">
        <f>SUM(D37:D42)</f>
        <v>5217</v>
      </c>
      <c r="E36" s="721">
        <f>SUM(E37:E42)</f>
        <v>0</v>
      </c>
      <c r="F36" s="179"/>
    </row>
    <row r="37" spans="1:6" x14ac:dyDescent="0.25">
      <c r="A37" s="46" t="s">
        <v>690</v>
      </c>
      <c r="B37" s="180">
        <v>551</v>
      </c>
      <c r="C37" s="181" t="s">
        <v>92</v>
      </c>
      <c r="D37" s="718">
        <v>5217</v>
      </c>
      <c r="E37" s="719"/>
      <c r="F37" s="179"/>
    </row>
    <row r="38" spans="1:6" ht="12.75" customHeight="1" x14ac:dyDescent="0.25">
      <c r="A38" s="46" t="s">
        <v>691</v>
      </c>
      <c r="B38" s="180">
        <v>552</v>
      </c>
      <c r="C38" s="181" t="s">
        <v>95</v>
      </c>
      <c r="D38" s="718"/>
      <c r="E38" s="719"/>
      <c r="F38" s="179"/>
    </row>
    <row r="39" spans="1:6" x14ac:dyDescent="0.25">
      <c r="A39" s="46" t="s">
        <v>417</v>
      </c>
      <c r="B39" s="180">
        <v>553</v>
      </c>
      <c r="C39" s="181" t="s">
        <v>98</v>
      </c>
      <c r="D39" s="718"/>
      <c r="E39" s="719"/>
      <c r="F39" s="179"/>
    </row>
    <row r="40" spans="1:6" x14ac:dyDescent="0.25">
      <c r="A40" s="46" t="s">
        <v>418</v>
      </c>
      <c r="B40" s="180">
        <v>554</v>
      </c>
      <c r="C40" s="181" t="s">
        <v>101</v>
      </c>
      <c r="D40" s="718"/>
      <c r="E40" s="719"/>
      <c r="F40" s="179"/>
    </row>
    <row r="41" spans="1:6" x14ac:dyDescent="0.25">
      <c r="A41" s="46" t="s">
        <v>419</v>
      </c>
      <c r="B41" s="180">
        <v>556</v>
      </c>
      <c r="C41" s="181" t="s">
        <v>104</v>
      </c>
      <c r="D41" s="718"/>
      <c r="E41" s="719"/>
      <c r="F41" s="179"/>
    </row>
    <row r="42" spans="1:6" x14ac:dyDescent="0.25">
      <c r="A42" s="46" t="s">
        <v>420</v>
      </c>
      <c r="B42" s="180">
        <v>559</v>
      </c>
      <c r="C42" s="181" t="s">
        <v>107</v>
      </c>
      <c r="D42" s="718"/>
      <c r="E42" s="719"/>
      <c r="F42" s="179"/>
    </row>
    <row r="43" spans="1:6" x14ac:dyDescent="0.25">
      <c r="A43" s="46" t="s">
        <v>421</v>
      </c>
      <c r="B43" s="180" t="s">
        <v>422</v>
      </c>
      <c r="C43" s="181" t="s">
        <v>110</v>
      </c>
      <c r="D43" s="720">
        <f>SUM(D44:D45)</f>
        <v>0</v>
      </c>
      <c r="E43" s="721">
        <f>SUM(E44:E45)</f>
        <v>0</v>
      </c>
      <c r="F43" s="179"/>
    </row>
    <row r="44" spans="1:6" x14ac:dyDescent="0.25">
      <c r="A44" s="46" t="s">
        <v>692</v>
      </c>
      <c r="B44" s="180">
        <v>581</v>
      </c>
      <c r="C44" s="181" t="s">
        <v>113</v>
      </c>
      <c r="D44" s="718"/>
      <c r="E44" s="719"/>
      <c r="F44" s="179"/>
    </row>
    <row r="45" spans="1:6" x14ac:dyDescent="0.25">
      <c r="A45" s="46" t="s">
        <v>423</v>
      </c>
      <c r="B45" s="180">
        <v>582</v>
      </c>
      <c r="C45" s="181" t="s">
        <v>115</v>
      </c>
      <c r="D45" s="718"/>
      <c r="E45" s="719"/>
      <c r="F45" s="179"/>
    </row>
    <row r="46" spans="1:6" x14ac:dyDescent="0.25">
      <c r="A46" s="46" t="s">
        <v>424</v>
      </c>
      <c r="B46" s="180" t="s">
        <v>425</v>
      </c>
      <c r="C46" s="181" t="s">
        <v>117</v>
      </c>
      <c r="D46" s="720">
        <f>D47</f>
        <v>-17</v>
      </c>
      <c r="E46" s="721">
        <f>E47</f>
        <v>0</v>
      </c>
      <c r="F46" s="179"/>
    </row>
    <row r="47" spans="1:6" x14ac:dyDescent="0.25">
      <c r="A47" s="46" t="s">
        <v>426</v>
      </c>
      <c r="B47" s="180">
        <v>595</v>
      </c>
      <c r="C47" s="181" t="s">
        <v>120</v>
      </c>
      <c r="D47" s="718">
        <v>-17</v>
      </c>
      <c r="E47" s="719"/>
      <c r="F47" s="179"/>
    </row>
    <row r="48" spans="1:6" ht="29.25" customHeight="1" thickBot="1" x14ac:dyDescent="0.3">
      <c r="A48" s="50" t="s">
        <v>427</v>
      </c>
      <c r="B48" s="182" t="s">
        <v>428</v>
      </c>
      <c r="C48" s="183" t="s">
        <v>123</v>
      </c>
      <c r="D48" s="722">
        <f>D7+D12+D17+D23+D27+D36+D43+D46</f>
        <v>141129</v>
      </c>
      <c r="E48" s="723">
        <f>E7+E12+E17+E23+E27+E36+E43+E46</f>
        <v>3146</v>
      </c>
      <c r="F48" s="179"/>
    </row>
    <row r="49" spans="1:6" ht="12.75" customHeight="1" thickBot="1" x14ac:dyDescent="0.3">
      <c r="A49" s="1042" t="s">
        <v>429</v>
      </c>
      <c r="B49" s="1043"/>
      <c r="C49" s="1043"/>
      <c r="D49" s="1043"/>
      <c r="E49" s="1044"/>
      <c r="F49" s="176"/>
    </row>
    <row r="50" spans="1:6" x14ac:dyDescent="0.25">
      <c r="A50" s="57" t="s">
        <v>430</v>
      </c>
      <c r="B50" s="184" t="s">
        <v>431</v>
      </c>
      <c r="C50" s="178" t="s">
        <v>126</v>
      </c>
      <c r="D50" s="716">
        <f>SUM(D51:D53)</f>
        <v>11234</v>
      </c>
      <c r="E50" s="717">
        <f>SUM(E51:E53)</f>
        <v>4154</v>
      </c>
      <c r="F50" s="179"/>
    </row>
    <row r="51" spans="1:6" x14ac:dyDescent="0.25">
      <c r="A51" s="46" t="s">
        <v>432</v>
      </c>
      <c r="B51" s="185">
        <v>601</v>
      </c>
      <c r="C51" s="181" t="s">
        <v>129</v>
      </c>
      <c r="D51" s="718"/>
      <c r="E51" s="719"/>
      <c r="F51" s="179"/>
    </row>
    <row r="52" spans="1:6" x14ac:dyDescent="0.25">
      <c r="A52" s="46" t="s">
        <v>433</v>
      </c>
      <c r="B52" s="185">
        <v>602</v>
      </c>
      <c r="C52" s="181" t="s">
        <v>132</v>
      </c>
      <c r="D52" s="718">
        <v>11124</v>
      </c>
      <c r="E52" s="719">
        <v>4154</v>
      </c>
      <c r="F52" s="179"/>
    </row>
    <row r="53" spans="1:6" x14ac:dyDescent="0.25">
      <c r="A53" s="46" t="s">
        <v>434</v>
      </c>
      <c r="B53" s="185">
        <v>604</v>
      </c>
      <c r="C53" s="181" t="s">
        <v>135</v>
      </c>
      <c r="D53" s="718">
        <v>110</v>
      </c>
      <c r="E53" s="719"/>
      <c r="F53" s="179"/>
    </row>
    <row r="54" spans="1:6" x14ac:dyDescent="0.25">
      <c r="A54" s="46" t="s">
        <v>435</v>
      </c>
      <c r="B54" s="185" t="s">
        <v>436</v>
      </c>
      <c r="C54" s="181" t="s">
        <v>138</v>
      </c>
      <c r="D54" s="720">
        <f>SUM(D55:D58)</f>
        <v>0</v>
      </c>
      <c r="E54" s="721">
        <f>SUM(E55:E58)</f>
        <v>0</v>
      </c>
      <c r="F54" s="179"/>
    </row>
    <row r="55" spans="1:6" x14ac:dyDescent="0.25">
      <c r="A55" s="46" t="s">
        <v>437</v>
      </c>
      <c r="B55" s="185">
        <v>611</v>
      </c>
      <c r="C55" s="181" t="s">
        <v>141</v>
      </c>
      <c r="D55" s="718"/>
      <c r="E55" s="719"/>
      <c r="F55" s="179"/>
    </row>
    <row r="56" spans="1:6" x14ac:dyDescent="0.25">
      <c r="A56" s="46" t="s">
        <v>438</v>
      </c>
      <c r="B56" s="185">
        <v>612</v>
      </c>
      <c r="C56" s="181" t="s">
        <v>144</v>
      </c>
      <c r="D56" s="718"/>
      <c r="E56" s="719"/>
      <c r="F56" s="179"/>
    </row>
    <row r="57" spans="1:6" x14ac:dyDescent="0.25">
      <c r="A57" s="46" t="s">
        <v>439</v>
      </c>
      <c r="B57" s="185">
        <v>613</v>
      </c>
      <c r="C57" s="181" t="s">
        <v>147</v>
      </c>
      <c r="D57" s="718"/>
      <c r="E57" s="719"/>
      <c r="F57" s="179"/>
    </row>
    <row r="58" spans="1:6" x14ac:dyDescent="0.25">
      <c r="A58" s="46" t="s">
        <v>440</v>
      </c>
      <c r="B58" s="185">
        <v>614</v>
      </c>
      <c r="C58" s="181" t="s">
        <v>150</v>
      </c>
      <c r="D58" s="718"/>
      <c r="E58" s="719"/>
      <c r="F58" s="179"/>
    </row>
    <row r="59" spans="1:6" x14ac:dyDescent="0.25">
      <c r="A59" s="46" t="s">
        <v>441</v>
      </c>
      <c r="B59" s="185" t="s">
        <v>442</v>
      </c>
      <c r="C59" s="181" t="s">
        <v>153</v>
      </c>
      <c r="D59" s="720">
        <f>SUM(D60:D63)</f>
        <v>159</v>
      </c>
      <c r="E59" s="721">
        <f>SUM(E60:E63)</f>
        <v>0</v>
      </c>
      <c r="F59" s="179"/>
    </row>
    <row r="60" spans="1:6" x14ac:dyDescent="0.25">
      <c r="A60" s="46" t="s">
        <v>443</v>
      </c>
      <c r="B60" s="185">
        <v>621</v>
      </c>
      <c r="C60" s="181" t="s">
        <v>156</v>
      </c>
      <c r="D60" s="718"/>
      <c r="E60" s="719"/>
      <c r="F60" s="179"/>
    </row>
    <row r="61" spans="1:6" x14ac:dyDescent="0.25">
      <c r="A61" s="46" t="s">
        <v>444</v>
      </c>
      <c r="B61" s="185">
        <v>622</v>
      </c>
      <c r="C61" s="181" t="s">
        <v>159</v>
      </c>
      <c r="D61" s="718">
        <v>24</v>
      </c>
      <c r="E61" s="719"/>
      <c r="F61" s="179"/>
    </row>
    <row r="62" spans="1:6" x14ac:dyDescent="0.25">
      <c r="A62" s="46" t="s">
        <v>445</v>
      </c>
      <c r="B62" s="185">
        <v>623</v>
      </c>
      <c r="C62" s="181" t="s">
        <v>162</v>
      </c>
      <c r="D62" s="718"/>
      <c r="E62" s="719"/>
      <c r="F62" s="179"/>
    </row>
    <row r="63" spans="1:6" x14ac:dyDescent="0.25">
      <c r="A63" s="46" t="s">
        <v>446</v>
      </c>
      <c r="B63" s="185">
        <v>624</v>
      </c>
      <c r="C63" s="181" t="s">
        <v>164</v>
      </c>
      <c r="D63" s="718">
        <v>135</v>
      </c>
      <c r="E63" s="719"/>
      <c r="F63" s="179"/>
    </row>
    <row r="64" spans="1:6" x14ac:dyDescent="0.25">
      <c r="A64" s="46" t="s">
        <v>447</v>
      </c>
      <c r="B64" s="185" t="s">
        <v>448</v>
      </c>
      <c r="C64" s="181" t="s">
        <v>167</v>
      </c>
      <c r="D64" s="720">
        <f>SUM(D65:D71)</f>
        <v>17176</v>
      </c>
      <c r="E64" s="721">
        <f>SUM(E65:E71)</f>
        <v>0</v>
      </c>
      <c r="F64" s="179"/>
    </row>
    <row r="65" spans="1:6" x14ac:dyDescent="0.25">
      <c r="A65" s="46" t="s">
        <v>449</v>
      </c>
      <c r="B65" s="185">
        <v>641</v>
      </c>
      <c r="C65" s="181" t="s">
        <v>170</v>
      </c>
      <c r="D65" s="718"/>
      <c r="E65" s="719"/>
      <c r="F65" s="179"/>
    </row>
    <row r="66" spans="1:6" x14ac:dyDescent="0.25">
      <c r="A66" s="46" t="s">
        <v>450</v>
      </c>
      <c r="B66" s="185">
        <v>642</v>
      </c>
      <c r="C66" s="181" t="s">
        <v>172</v>
      </c>
      <c r="D66" s="718">
        <v>6</v>
      </c>
      <c r="E66" s="719"/>
      <c r="F66" s="179"/>
    </row>
    <row r="67" spans="1:6" x14ac:dyDescent="0.25">
      <c r="A67" s="46" t="s">
        <v>451</v>
      </c>
      <c r="B67" s="185">
        <v>643</v>
      </c>
      <c r="C67" s="181" t="s">
        <v>175</v>
      </c>
      <c r="D67" s="718"/>
      <c r="E67" s="719"/>
      <c r="F67" s="179"/>
    </row>
    <row r="68" spans="1:6" x14ac:dyDescent="0.25">
      <c r="A68" s="46" t="s">
        <v>452</v>
      </c>
      <c r="B68" s="185">
        <v>644</v>
      </c>
      <c r="C68" s="181" t="s">
        <v>178</v>
      </c>
      <c r="D68" s="718">
        <v>184</v>
      </c>
      <c r="E68" s="719"/>
      <c r="F68" s="179"/>
    </row>
    <row r="69" spans="1:6" x14ac:dyDescent="0.25">
      <c r="A69" s="46" t="s">
        <v>453</v>
      </c>
      <c r="B69" s="185">
        <v>645</v>
      </c>
      <c r="C69" s="181" t="s">
        <v>181</v>
      </c>
      <c r="D69" s="718">
        <v>64</v>
      </c>
      <c r="E69" s="719"/>
      <c r="F69" s="179"/>
    </row>
    <row r="70" spans="1:6" x14ac:dyDescent="0.25">
      <c r="A70" s="46" t="s">
        <v>454</v>
      </c>
      <c r="B70" s="185">
        <v>648</v>
      </c>
      <c r="C70" s="181" t="s">
        <v>184</v>
      </c>
      <c r="D70" s="718">
        <v>558</v>
      </c>
      <c r="E70" s="719"/>
      <c r="F70" s="179"/>
    </row>
    <row r="71" spans="1:6" x14ac:dyDescent="0.25">
      <c r="A71" s="46" t="s">
        <v>455</v>
      </c>
      <c r="B71" s="185">
        <v>649</v>
      </c>
      <c r="C71" s="181" t="s">
        <v>187</v>
      </c>
      <c r="D71" s="718">
        <v>16364</v>
      </c>
      <c r="E71" s="719"/>
      <c r="F71" s="179"/>
    </row>
    <row r="72" spans="1:6" ht="12.75" customHeight="1" x14ac:dyDescent="0.25">
      <c r="A72" s="46" t="s">
        <v>693</v>
      </c>
      <c r="B72" s="185" t="s">
        <v>456</v>
      </c>
      <c r="C72" s="181" t="s">
        <v>189</v>
      </c>
      <c r="D72" s="720">
        <f>SUM(D73:D79)</f>
        <v>6</v>
      </c>
      <c r="E72" s="721">
        <f>SUM(E73:E79)</f>
        <v>15</v>
      </c>
      <c r="F72" s="179"/>
    </row>
    <row r="73" spans="1:6" x14ac:dyDescent="0.25">
      <c r="A73" s="46" t="s">
        <v>694</v>
      </c>
      <c r="B73" s="185">
        <v>652</v>
      </c>
      <c r="C73" s="181" t="s">
        <v>192</v>
      </c>
      <c r="D73" s="718"/>
      <c r="E73" s="719">
        <v>4</v>
      </c>
      <c r="F73" s="179"/>
    </row>
    <row r="74" spans="1:6" x14ac:dyDescent="0.25">
      <c r="A74" s="46" t="s">
        <v>457</v>
      </c>
      <c r="B74" s="185">
        <v>653</v>
      </c>
      <c r="C74" s="181" t="s">
        <v>194</v>
      </c>
      <c r="D74" s="718"/>
      <c r="E74" s="719"/>
      <c r="F74" s="179"/>
    </row>
    <row r="75" spans="1:6" x14ac:dyDescent="0.25">
      <c r="A75" s="46" t="s">
        <v>458</v>
      </c>
      <c r="B75" s="185">
        <v>654</v>
      </c>
      <c r="C75" s="181" t="s">
        <v>196</v>
      </c>
      <c r="D75" s="718">
        <v>6</v>
      </c>
      <c r="E75" s="719">
        <v>11</v>
      </c>
      <c r="F75" s="179"/>
    </row>
    <row r="76" spans="1:6" x14ac:dyDescent="0.25">
      <c r="A76" s="46" t="s">
        <v>459</v>
      </c>
      <c r="B76" s="185">
        <v>655</v>
      </c>
      <c r="C76" s="181" t="s">
        <v>199</v>
      </c>
      <c r="D76" s="718"/>
      <c r="E76" s="719"/>
      <c r="F76" s="179"/>
    </row>
    <row r="77" spans="1:6" x14ac:dyDescent="0.25">
      <c r="A77" s="46" t="s">
        <v>460</v>
      </c>
      <c r="B77" s="185">
        <v>656</v>
      </c>
      <c r="C77" s="181" t="s">
        <v>202</v>
      </c>
      <c r="D77" s="718"/>
      <c r="E77" s="719"/>
      <c r="F77" s="179"/>
    </row>
    <row r="78" spans="1:6" x14ac:dyDescent="0.25">
      <c r="A78" s="46" t="s">
        <v>461</v>
      </c>
      <c r="B78" s="185">
        <v>657</v>
      </c>
      <c r="C78" s="181" t="s">
        <v>205</v>
      </c>
      <c r="D78" s="718"/>
      <c r="E78" s="719"/>
      <c r="F78" s="179"/>
    </row>
    <row r="79" spans="1:6" x14ac:dyDescent="0.25">
      <c r="A79" s="46" t="s">
        <v>462</v>
      </c>
      <c r="B79" s="185">
        <v>659</v>
      </c>
      <c r="C79" s="181" t="s">
        <v>208</v>
      </c>
      <c r="D79" s="718"/>
      <c r="E79" s="719"/>
      <c r="F79" s="179"/>
    </row>
    <row r="80" spans="1:6" x14ac:dyDescent="0.25">
      <c r="A80" s="46" t="s">
        <v>463</v>
      </c>
      <c r="B80" s="185" t="s">
        <v>464</v>
      </c>
      <c r="C80" s="181" t="s">
        <v>211</v>
      </c>
      <c r="D80" s="720">
        <f>SUM(D81:D83)</f>
        <v>38</v>
      </c>
      <c r="E80" s="721">
        <f>SUM(E81:E83)</f>
        <v>0</v>
      </c>
      <c r="F80" s="179"/>
    </row>
    <row r="81" spans="1:6" x14ac:dyDescent="0.25">
      <c r="A81" s="46" t="s">
        <v>465</v>
      </c>
      <c r="B81" s="185">
        <v>681</v>
      </c>
      <c r="C81" s="181" t="s">
        <v>214</v>
      </c>
      <c r="D81" s="718"/>
      <c r="E81" s="719"/>
      <c r="F81" s="179"/>
    </row>
    <row r="82" spans="1:6" x14ac:dyDescent="0.25">
      <c r="A82" s="46" t="s">
        <v>466</v>
      </c>
      <c r="B82" s="185">
        <v>682</v>
      </c>
      <c r="C82" s="181" t="s">
        <v>217</v>
      </c>
      <c r="D82" s="718">
        <v>38</v>
      </c>
      <c r="E82" s="719"/>
      <c r="F82" s="179"/>
    </row>
    <row r="83" spans="1:6" x14ac:dyDescent="0.25">
      <c r="A83" s="46" t="s">
        <v>467</v>
      </c>
      <c r="B83" s="185">
        <v>684</v>
      </c>
      <c r="C83" s="181" t="s">
        <v>220</v>
      </c>
      <c r="D83" s="718"/>
      <c r="E83" s="719"/>
      <c r="F83" s="179"/>
    </row>
    <row r="84" spans="1:6" x14ac:dyDescent="0.25">
      <c r="A84" s="46" t="s">
        <v>468</v>
      </c>
      <c r="B84" s="185" t="s">
        <v>469</v>
      </c>
      <c r="C84" s="181" t="s">
        <v>223</v>
      </c>
      <c r="D84" s="720">
        <f>D85</f>
        <v>113050</v>
      </c>
      <c r="E84" s="721">
        <f>E85</f>
        <v>0</v>
      </c>
      <c r="F84" s="179"/>
    </row>
    <row r="85" spans="1:6" x14ac:dyDescent="0.25">
      <c r="A85" s="46" t="s">
        <v>470</v>
      </c>
      <c r="B85" s="185">
        <v>691</v>
      </c>
      <c r="C85" s="181" t="s">
        <v>226</v>
      </c>
      <c r="D85" s="718">
        <v>113050</v>
      </c>
      <c r="E85" s="719"/>
      <c r="F85" s="179"/>
    </row>
    <row r="86" spans="1:6" ht="25.5" x14ac:dyDescent="0.25">
      <c r="A86" s="46" t="s">
        <v>471</v>
      </c>
      <c r="B86" s="186" t="s">
        <v>658</v>
      </c>
      <c r="C86" s="181" t="s">
        <v>229</v>
      </c>
      <c r="D86" s="720">
        <f>D50+D54+D59+D64+D72+D80+D84</f>
        <v>141663</v>
      </c>
      <c r="E86" s="721">
        <f>E50+E54+E59+E64+E72+E80+E84</f>
        <v>4169</v>
      </c>
      <c r="F86" s="179"/>
    </row>
    <row r="87" spans="1:6" x14ac:dyDescent="0.25">
      <c r="A87" s="187" t="s">
        <v>472</v>
      </c>
      <c r="B87" s="185" t="s">
        <v>473</v>
      </c>
      <c r="C87" s="181" t="s">
        <v>232</v>
      </c>
      <c r="D87" s="720">
        <f>D86-D48</f>
        <v>534</v>
      </c>
      <c r="E87" s="721">
        <f>E86-E48</f>
        <v>1023</v>
      </c>
      <c r="F87" s="179"/>
    </row>
    <row r="88" spans="1:6" x14ac:dyDescent="0.25">
      <c r="A88" s="46" t="s">
        <v>474</v>
      </c>
      <c r="B88" s="185">
        <v>591</v>
      </c>
      <c r="C88" s="181" t="s">
        <v>235</v>
      </c>
      <c r="D88" s="718">
        <v>176</v>
      </c>
      <c r="E88" s="719">
        <v>157</v>
      </c>
      <c r="F88" s="179"/>
    </row>
    <row r="89" spans="1:6" x14ac:dyDescent="0.25">
      <c r="A89" s="187" t="s">
        <v>475</v>
      </c>
      <c r="B89" s="185" t="s">
        <v>476</v>
      </c>
      <c r="C89" s="181" t="s">
        <v>238</v>
      </c>
      <c r="D89" s="718">
        <f>D87-D88</f>
        <v>358</v>
      </c>
      <c r="E89" s="719">
        <f>E87-E88</f>
        <v>866</v>
      </c>
      <c r="F89" s="179"/>
    </row>
    <row r="90" spans="1:6" ht="24" customHeight="1" x14ac:dyDescent="0.25">
      <c r="A90" s="1047"/>
      <c r="B90" s="1048"/>
      <c r="C90" s="1049"/>
      <c r="D90" s="1045" t="s">
        <v>705</v>
      </c>
      <c r="E90" s="1046"/>
      <c r="F90" s="165"/>
    </row>
    <row r="91" spans="1:6" ht="12.75" customHeight="1" x14ac:dyDescent="0.25">
      <c r="A91" s="352" t="s">
        <v>477</v>
      </c>
      <c r="B91" s="353" t="s">
        <v>590</v>
      </c>
      <c r="C91" s="45" t="s">
        <v>241</v>
      </c>
      <c r="D91" s="1035">
        <f>+D87+E87</f>
        <v>1557</v>
      </c>
      <c r="E91" s="1036"/>
    </row>
    <row r="92" spans="1:6" ht="12.75" customHeight="1" thickBot="1" x14ac:dyDescent="0.3">
      <c r="A92" s="351" t="s">
        <v>478</v>
      </c>
      <c r="B92" s="59" t="s">
        <v>591</v>
      </c>
      <c r="C92" s="52" t="s">
        <v>244</v>
      </c>
      <c r="D92" s="1037">
        <f>+D89+E89</f>
        <v>1224</v>
      </c>
      <c r="E92" s="1038"/>
    </row>
    <row r="93" spans="1:6" ht="12.75" customHeight="1" x14ac:dyDescent="0.25">
      <c r="A93" s="188"/>
      <c r="B93" s="63"/>
      <c r="C93" s="63"/>
    </row>
    <row r="94" spans="1:6" ht="12.75" customHeight="1" x14ac:dyDescent="0.25">
      <c r="A94" s="60" t="s">
        <v>640</v>
      </c>
      <c r="B94" s="63"/>
      <c r="C94" s="63"/>
    </row>
    <row r="95" spans="1:6" ht="12.75" customHeight="1" x14ac:dyDescent="0.25">
      <c r="A95" s="38" t="s">
        <v>1011</v>
      </c>
      <c r="B95" s="63"/>
      <c r="C95" s="63"/>
    </row>
    <row r="96" spans="1:6" x14ac:dyDescent="0.25">
      <c r="A96" s="38" t="s">
        <v>1012</v>
      </c>
      <c r="B96" s="39"/>
      <c r="C96" s="39"/>
    </row>
    <row r="97" spans="1:3" x14ac:dyDescent="0.25">
      <c r="A97" s="221" t="s">
        <v>656</v>
      </c>
      <c r="B97" s="39"/>
      <c r="C97" s="39"/>
    </row>
    <row r="98" spans="1:3" x14ac:dyDescent="0.25">
      <c r="A98" s="221" t="s">
        <v>1004</v>
      </c>
    </row>
  </sheetData>
  <mergeCells count="10">
    <mergeCell ref="D92:E92"/>
    <mergeCell ref="A3:E3"/>
    <mergeCell ref="A49:E49"/>
    <mergeCell ref="D90:E90"/>
    <mergeCell ref="A90:C90"/>
    <mergeCell ref="A1:E1"/>
    <mergeCell ref="A2:E2"/>
    <mergeCell ref="B6:C6"/>
    <mergeCell ref="A4:E4"/>
    <mergeCell ref="D91:E91"/>
  </mergeCells>
  <pageMargins left="0.70866141732283472" right="0" top="0.39370078740157483" bottom="0.39370078740157483" header="0.51181102362204722" footer="0.51181102362204722"/>
  <pageSetup paperSize="9" scale="80" orientation="portrait" r:id="rId1"/>
  <headerFooter alignWithMargins="0"/>
  <rowBreaks count="1" manualBreakCount="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indowProtection="1" zoomScaleNormal="100" workbookViewId="0"/>
  </sheetViews>
  <sheetFormatPr defaultRowHeight="12.75" x14ac:dyDescent="0.25"/>
  <cols>
    <col min="1" max="1" width="13.28515625" style="18" customWidth="1"/>
    <col min="2" max="2" width="54.7109375" style="18" customWidth="1"/>
    <col min="3" max="3" width="14.28515625" style="103" customWidth="1"/>
    <col min="4" max="4" width="56.42578125" style="18" customWidth="1"/>
    <col min="5" max="5" width="9.140625" style="18"/>
    <col min="6" max="6" width="17.5703125" style="18" customWidth="1"/>
    <col min="7" max="16384" width="9.140625" style="18"/>
  </cols>
  <sheetData>
    <row r="1" spans="1:8" ht="15.75" x14ac:dyDescent="0.25">
      <c r="A1" s="11" t="s">
        <v>818</v>
      </c>
      <c r="B1" s="12"/>
      <c r="C1" s="18"/>
      <c r="D1" s="12"/>
    </row>
    <row r="2" spans="1:8" ht="13.5" thickBot="1" x14ac:dyDescent="0.3">
      <c r="A2" s="12"/>
      <c r="B2" s="12"/>
      <c r="C2" s="132" t="s">
        <v>500</v>
      </c>
      <c r="D2" s="12"/>
    </row>
    <row r="3" spans="1:8" ht="13.5" thickBot="1" x14ac:dyDescent="0.3">
      <c r="A3" s="1334" t="s">
        <v>521</v>
      </c>
      <c r="B3" s="1335"/>
      <c r="C3" s="316">
        <v>1127</v>
      </c>
    </row>
    <row r="4" spans="1:8" ht="12.75" customHeight="1" x14ac:dyDescent="0.25">
      <c r="A4" s="1341" t="s">
        <v>523</v>
      </c>
      <c r="B4" s="277" t="s">
        <v>708</v>
      </c>
      <c r="C4" s="296">
        <v>1178</v>
      </c>
      <c r="D4" s="278"/>
      <c r="E4" s="279"/>
      <c r="F4" s="280"/>
      <c r="G4" s="279"/>
    </row>
    <row r="5" spans="1:8" ht="12.75" customHeight="1" x14ac:dyDescent="0.25">
      <c r="A5" s="1342"/>
      <c r="B5" s="281" t="s">
        <v>547</v>
      </c>
      <c r="C5" s="296"/>
      <c r="D5" s="278"/>
      <c r="E5" s="279"/>
      <c r="F5" s="280"/>
      <c r="G5" s="279"/>
    </row>
    <row r="6" spans="1:8" ht="12.75" customHeight="1" thickBot="1" x14ac:dyDescent="0.3">
      <c r="A6" s="1343"/>
      <c r="B6" s="282" t="s">
        <v>709</v>
      </c>
      <c r="C6" s="297">
        <v>732</v>
      </c>
      <c r="D6" s="278"/>
      <c r="E6" s="279"/>
      <c r="F6" s="280"/>
      <c r="G6" s="279"/>
    </row>
    <row r="7" spans="1:8" ht="16.5" customHeight="1" thickBot="1" x14ac:dyDescent="0.3">
      <c r="A7" s="1344"/>
      <c r="B7" s="404" t="s">
        <v>505</v>
      </c>
      <c r="C7" s="298">
        <f>SUM(C4:C6)</f>
        <v>1910</v>
      </c>
      <c r="D7" s="278"/>
      <c r="E7" s="279"/>
      <c r="F7" s="280"/>
      <c r="G7" s="279"/>
    </row>
    <row r="8" spans="1:8" ht="16.5" customHeight="1" thickBot="1" x14ac:dyDescent="0.3">
      <c r="A8" s="702" t="s">
        <v>528</v>
      </c>
      <c r="B8" s="405" t="s">
        <v>505</v>
      </c>
      <c r="C8" s="299">
        <v>1450</v>
      </c>
      <c r="D8" s="278"/>
      <c r="E8" s="279"/>
      <c r="F8" s="280"/>
      <c r="G8" s="279"/>
    </row>
    <row r="9" spans="1:8" ht="16.5" customHeight="1" thickBot="1" x14ac:dyDescent="0.3">
      <c r="A9" s="1345" t="s">
        <v>548</v>
      </c>
      <c r="B9" s="1346"/>
      <c r="C9" s="264">
        <f>C3+C7-C8</f>
        <v>1587</v>
      </c>
      <c r="D9" s="278"/>
      <c r="E9" s="279"/>
      <c r="F9" s="280"/>
      <c r="G9" s="279"/>
    </row>
    <row r="10" spans="1:8" ht="15" customHeight="1" x14ac:dyDescent="0.25">
      <c r="A10" s="123"/>
      <c r="B10" s="138"/>
      <c r="C10" s="283"/>
      <c r="D10" s="278"/>
      <c r="E10" s="279"/>
      <c r="F10" s="280"/>
      <c r="G10" s="279"/>
    </row>
    <row r="11" spans="1:8" x14ac:dyDescent="0.25">
      <c r="A11" s="12" t="s">
        <v>640</v>
      </c>
      <c r="B11" s="284"/>
      <c r="C11" s="285"/>
      <c r="D11" s="284"/>
      <c r="E11" s="286"/>
      <c r="F11" s="278"/>
      <c r="G11" s="278"/>
      <c r="H11" s="278"/>
    </row>
    <row r="12" spans="1:8" x14ac:dyDescent="0.25">
      <c r="A12" s="320" t="s">
        <v>877</v>
      </c>
      <c r="B12" s="319"/>
      <c r="C12" s="287"/>
      <c r="D12" s="284"/>
      <c r="E12" s="286"/>
      <c r="F12" s="278"/>
      <c r="G12" s="278"/>
      <c r="H12" s="278"/>
    </row>
    <row r="13" spans="1:8" x14ac:dyDescent="0.25">
      <c r="A13" s="12" t="s">
        <v>652</v>
      </c>
      <c r="B13" s="143"/>
      <c r="C13" s="288"/>
      <c r="D13" s="143"/>
      <c r="E13" s="205"/>
      <c r="F13" s="205"/>
      <c r="G13" s="205"/>
      <c r="H13" s="205"/>
    </row>
    <row r="14" spans="1:8" x14ac:dyDescent="0.25">
      <c r="A14" s="216"/>
      <c r="B14" s="216"/>
      <c r="C14" s="289"/>
      <c r="D14" s="290"/>
      <c r="E14" s="291"/>
      <c r="F14" s="291"/>
      <c r="G14" s="291"/>
      <c r="H14" s="292"/>
    </row>
    <row r="15" spans="1:8" x14ac:dyDescent="0.25">
      <c r="A15" s="216"/>
      <c r="B15" s="988"/>
      <c r="C15" s="216"/>
      <c r="D15" s="216"/>
      <c r="E15" s="292"/>
      <c r="F15" s="292"/>
      <c r="G15" s="291"/>
      <c r="H15" s="292"/>
    </row>
    <row r="16" spans="1:8" x14ac:dyDescent="0.25">
      <c r="A16" s="293"/>
      <c r="B16" s="205"/>
      <c r="C16" s="294"/>
      <c r="D16" s="292"/>
      <c r="E16" s="292"/>
      <c r="F16" s="292"/>
      <c r="G16" s="292"/>
      <c r="H16" s="292"/>
    </row>
    <row r="17" spans="1:8" x14ac:dyDescent="0.25">
      <c r="A17" s="295"/>
      <c r="B17" s="986"/>
      <c r="C17" s="295"/>
      <c r="D17" s="295"/>
      <c r="E17" s="295"/>
      <c r="F17" s="295"/>
      <c r="G17" s="295"/>
      <c r="H17" s="295"/>
    </row>
    <row r="18" spans="1:8" x14ac:dyDescent="0.25">
      <c r="A18" s="295"/>
      <c r="B18" s="205"/>
      <c r="C18" s="987"/>
      <c r="D18" s="295"/>
      <c r="E18" s="295"/>
      <c r="F18" s="295"/>
      <c r="G18" s="295"/>
      <c r="H18" s="295"/>
    </row>
    <row r="19" spans="1:8" x14ac:dyDescent="0.25">
      <c r="A19" s="205"/>
      <c r="B19" s="205"/>
      <c r="C19" s="987"/>
      <c r="D19" s="205"/>
      <c r="E19" s="205"/>
      <c r="F19" s="205"/>
      <c r="G19" s="205"/>
      <c r="H19" s="205"/>
    </row>
    <row r="20" spans="1:8" x14ac:dyDescent="0.25">
      <c r="A20" s="205"/>
      <c r="B20" s="205"/>
      <c r="C20" s="987"/>
      <c r="D20" s="205"/>
      <c r="E20" s="205"/>
      <c r="F20" s="205"/>
      <c r="G20" s="205"/>
      <c r="H20" s="205"/>
    </row>
    <row r="21" spans="1:8" x14ac:dyDescent="0.25">
      <c r="A21" s="205"/>
      <c r="B21" s="205"/>
      <c r="C21" s="217"/>
      <c r="D21" s="205"/>
      <c r="E21" s="205"/>
      <c r="F21" s="205"/>
      <c r="G21" s="205"/>
      <c r="H21" s="205"/>
    </row>
    <row r="22" spans="1:8" x14ac:dyDescent="0.25">
      <c r="A22" s="205"/>
      <c r="B22" s="205"/>
      <c r="C22" s="217"/>
      <c r="D22" s="205"/>
      <c r="E22" s="205"/>
      <c r="F22" s="205"/>
      <c r="G22" s="205"/>
      <c r="H22" s="205"/>
    </row>
    <row r="23" spans="1:8" x14ac:dyDescent="0.25">
      <c r="A23" s="205"/>
      <c r="B23" s="205"/>
      <c r="C23" s="217"/>
      <c r="D23" s="205"/>
      <c r="E23" s="205"/>
      <c r="F23" s="205"/>
      <c r="G23" s="205"/>
      <c r="H23" s="205"/>
    </row>
    <row r="24" spans="1:8" x14ac:dyDescent="0.25">
      <c r="A24" s="205"/>
      <c r="B24" s="205"/>
      <c r="C24" s="217"/>
      <c r="D24" s="205"/>
      <c r="E24" s="205"/>
      <c r="F24" s="205"/>
      <c r="G24" s="205"/>
      <c r="H24" s="205"/>
    </row>
    <row r="25" spans="1:8" x14ac:dyDescent="0.25">
      <c r="A25" s="205"/>
      <c r="B25" s="205"/>
      <c r="C25" s="217"/>
      <c r="D25" s="205"/>
      <c r="E25" s="205"/>
      <c r="F25" s="205"/>
      <c r="G25" s="205"/>
      <c r="H25" s="205"/>
    </row>
    <row r="26" spans="1:8" x14ac:dyDescent="0.25">
      <c r="A26" s="205"/>
      <c r="B26" s="205"/>
      <c r="C26" s="217"/>
      <c r="D26" s="205"/>
      <c r="E26" s="205"/>
      <c r="F26" s="205"/>
      <c r="G26" s="205"/>
      <c r="H26" s="205"/>
    </row>
    <row r="27" spans="1:8" x14ac:dyDescent="0.25">
      <c r="A27" s="205"/>
      <c r="B27" s="205"/>
      <c r="C27" s="217"/>
      <c r="D27" s="205"/>
      <c r="E27" s="205"/>
      <c r="F27" s="205"/>
      <c r="G27" s="205"/>
      <c r="H27" s="205"/>
    </row>
    <row r="28" spans="1:8" x14ac:dyDescent="0.25">
      <c r="A28" s="205"/>
      <c r="B28" s="205"/>
      <c r="C28" s="217"/>
      <c r="D28" s="205"/>
      <c r="E28" s="205"/>
      <c r="F28" s="205"/>
      <c r="G28" s="205"/>
      <c r="H28" s="205"/>
    </row>
    <row r="29" spans="1:8" x14ac:dyDescent="0.25">
      <c r="A29" s="205"/>
      <c r="B29" s="205"/>
      <c r="C29" s="217"/>
      <c r="D29" s="205"/>
      <c r="E29" s="205"/>
      <c r="F29" s="205"/>
      <c r="G29" s="205"/>
      <c r="H29" s="205"/>
    </row>
    <row r="30" spans="1:8" x14ac:dyDescent="0.25">
      <c r="A30" s="205"/>
      <c r="B30" s="205"/>
      <c r="C30" s="217"/>
      <c r="D30" s="205"/>
      <c r="E30" s="205"/>
      <c r="F30" s="205"/>
      <c r="G30" s="205"/>
      <c r="H30" s="205"/>
    </row>
    <row r="31" spans="1:8" x14ac:dyDescent="0.25">
      <c r="A31" s="205"/>
      <c r="B31" s="205"/>
      <c r="C31" s="217"/>
      <c r="D31" s="205"/>
      <c r="E31" s="205"/>
      <c r="F31" s="205"/>
      <c r="G31" s="205"/>
      <c r="H31" s="205"/>
    </row>
    <row r="32" spans="1:8" x14ac:dyDescent="0.25">
      <c r="A32" s="205"/>
      <c r="B32" s="205"/>
      <c r="C32" s="217"/>
      <c r="D32" s="205"/>
      <c r="E32" s="205"/>
      <c r="F32" s="205"/>
      <c r="G32" s="205"/>
      <c r="H32" s="205"/>
    </row>
    <row r="33" spans="1:8" x14ac:dyDescent="0.25">
      <c r="A33" s="205"/>
      <c r="B33" s="205"/>
      <c r="C33" s="217"/>
      <c r="D33" s="205"/>
      <c r="E33" s="205"/>
      <c r="F33" s="205"/>
      <c r="G33" s="205"/>
      <c r="H33" s="205"/>
    </row>
  </sheetData>
  <sheetProtection insertRows="0"/>
  <mergeCells count="3">
    <mergeCell ref="A4:A7"/>
    <mergeCell ref="A3:B3"/>
    <mergeCell ref="A9:B9"/>
  </mergeCells>
  <printOptions horizontalCentered="1"/>
  <pageMargins left="0.78740157480314965" right="0.78740157480314965" top="0.98425196850393704" bottom="0.98425196850393704" header="0.51181102362204722" footer="0.51181102362204722"/>
  <pageSetup paperSize="9" orientation="portrait" cellComments="asDisplayed"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indowProtection="1" zoomScaleNormal="100" workbookViewId="0">
      <selection activeCell="C3" sqref="C3"/>
    </sheetView>
  </sheetViews>
  <sheetFormatPr defaultRowHeight="12.75" x14ac:dyDescent="0.2"/>
  <cols>
    <col min="1" max="1" width="15.5703125" style="67" customWidth="1"/>
    <col min="2" max="2" width="32" style="67" customWidth="1"/>
    <col min="3" max="3" width="17.85546875" style="118" customWidth="1"/>
    <col min="4" max="16384" width="9.140625" style="67"/>
  </cols>
  <sheetData>
    <row r="1" spans="1:5" ht="13.5" customHeight="1" x14ac:dyDescent="0.25">
      <c r="A1" s="91" t="s">
        <v>819</v>
      </c>
      <c r="B1" s="69"/>
      <c r="D1" s="69"/>
      <c r="E1" s="69"/>
    </row>
    <row r="2" spans="1:5" ht="13.5" thickBot="1" x14ac:dyDescent="0.25">
      <c r="A2" s="69"/>
      <c r="B2" s="69"/>
      <c r="C2" s="119" t="s">
        <v>500</v>
      </c>
      <c r="D2" s="69"/>
      <c r="E2" s="69"/>
    </row>
    <row r="3" spans="1:5" ht="13.5" thickBot="1" x14ac:dyDescent="0.25">
      <c r="A3" s="1334" t="s">
        <v>521</v>
      </c>
      <c r="B3" s="1335"/>
      <c r="C3" s="316">
        <v>0</v>
      </c>
      <c r="D3" s="69"/>
      <c r="E3" s="69"/>
    </row>
    <row r="4" spans="1:5" x14ac:dyDescent="0.2">
      <c r="A4" s="1180" t="s">
        <v>523</v>
      </c>
      <c r="B4" s="106" t="s">
        <v>524</v>
      </c>
      <c r="C4" s="263">
        <v>0</v>
      </c>
      <c r="D4" s="69"/>
      <c r="E4" s="69"/>
    </row>
    <row r="5" spans="1:5" x14ac:dyDescent="0.2">
      <c r="A5" s="1333"/>
      <c r="B5" s="36" t="s">
        <v>549</v>
      </c>
      <c r="C5" s="225">
        <v>0</v>
      </c>
      <c r="D5" s="69"/>
      <c r="E5" s="69"/>
    </row>
    <row r="6" spans="1:5" x14ac:dyDescent="0.2">
      <c r="A6" s="1333"/>
      <c r="B6" s="36" t="s">
        <v>525</v>
      </c>
      <c r="C6" s="225">
        <v>0</v>
      </c>
      <c r="D6" s="69"/>
      <c r="E6" s="69"/>
    </row>
    <row r="7" spans="1:5" ht="13.5" thickBot="1" x14ac:dyDescent="0.25">
      <c r="A7" s="1333"/>
      <c r="B7" s="93" t="s">
        <v>527</v>
      </c>
      <c r="C7" s="229">
        <v>0</v>
      </c>
      <c r="D7" s="69"/>
      <c r="E7" s="69"/>
    </row>
    <row r="8" spans="1:5" ht="13.5" thickBot="1" x14ac:dyDescent="0.25">
      <c r="A8" s="1181"/>
      <c r="B8" s="403" t="s">
        <v>505</v>
      </c>
      <c r="C8" s="300">
        <f>SUM(C4:C7)</f>
        <v>0</v>
      </c>
      <c r="D8" s="69"/>
      <c r="E8" s="69"/>
    </row>
    <row r="9" spans="1:5" x14ac:dyDescent="0.2">
      <c r="A9" s="1347" t="s">
        <v>528</v>
      </c>
      <c r="B9" s="106" t="s">
        <v>550</v>
      </c>
      <c r="C9" s="223">
        <v>0</v>
      </c>
      <c r="D9" s="69"/>
      <c r="E9" s="69"/>
    </row>
    <row r="10" spans="1:5" x14ac:dyDescent="0.2">
      <c r="A10" s="1333"/>
      <c r="B10" s="36" t="s">
        <v>551</v>
      </c>
      <c r="C10" s="225">
        <v>0</v>
      </c>
      <c r="D10" s="69"/>
      <c r="E10" s="69"/>
    </row>
    <row r="11" spans="1:5" x14ac:dyDescent="0.2">
      <c r="A11" s="1333"/>
      <c r="B11" s="36" t="s">
        <v>530</v>
      </c>
      <c r="C11" s="225">
        <v>0</v>
      </c>
      <c r="D11" s="69"/>
      <c r="E11" s="69"/>
    </row>
    <row r="12" spans="1:5" ht="13.5" thickBot="1" x14ac:dyDescent="0.25">
      <c r="A12" s="1333"/>
      <c r="B12" s="36" t="s">
        <v>532</v>
      </c>
      <c r="C12" s="225">
        <v>0</v>
      </c>
      <c r="D12" s="69"/>
      <c r="E12" s="69"/>
    </row>
    <row r="13" spans="1:5" ht="13.5" thickBot="1" x14ac:dyDescent="0.25">
      <c r="A13" s="1181"/>
      <c r="B13" s="403" t="s">
        <v>505</v>
      </c>
      <c r="C13" s="300">
        <f>SUM(C9:C12)</f>
        <v>0</v>
      </c>
      <c r="D13" s="69"/>
      <c r="E13" s="69"/>
    </row>
    <row r="14" spans="1:5" ht="13.5" thickBot="1" x14ac:dyDescent="0.25">
      <c r="A14" s="1334" t="s">
        <v>522</v>
      </c>
      <c r="B14" s="1335"/>
      <c r="C14" s="300">
        <f>C3+C8-C13</f>
        <v>0</v>
      </c>
      <c r="D14" s="69"/>
      <c r="E14" s="69"/>
    </row>
    <row r="15" spans="1:5" x14ac:dyDescent="0.2">
      <c r="A15" s="69"/>
      <c r="B15" s="69"/>
      <c r="C15" s="109"/>
      <c r="D15" s="69"/>
      <c r="E15" s="69"/>
    </row>
    <row r="16" spans="1:5" x14ac:dyDescent="0.2">
      <c r="A16" s="69"/>
      <c r="B16" s="69"/>
      <c r="C16" s="109"/>
      <c r="D16" s="69"/>
      <c r="E16" s="69"/>
    </row>
  </sheetData>
  <mergeCells count="4">
    <mergeCell ref="A3:B3"/>
    <mergeCell ref="A4:A8"/>
    <mergeCell ref="A9:A13"/>
    <mergeCell ref="A14:B14"/>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indowProtection="1" zoomScaleNormal="100" workbookViewId="0">
      <selection activeCell="E26" sqref="E26"/>
    </sheetView>
  </sheetViews>
  <sheetFormatPr defaultRowHeight="12.75" x14ac:dyDescent="0.25"/>
  <cols>
    <col min="1" max="1" width="13.5703125" style="18" customWidth="1"/>
    <col min="2" max="2" width="6.85546875" style="18" customWidth="1"/>
    <col min="3" max="3" width="66.85546875" style="18" customWidth="1"/>
    <col min="4" max="6" width="10.42578125" style="103" customWidth="1"/>
    <col min="7" max="7" width="17.5703125" style="18" customWidth="1"/>
    <col min="8" max="16384" width="9.140625" style="18"/>
  </cols>
  <sheetData>
    <row r="1" spans="1:9" ht="15.75" x14ac:dyDescent="0.25">
      <c r="A1" s="11" t="s">
        <v>820</v>
      </c>
      <c r="B1" s="12"/>
      <c r="C1" s="12"/>
      <c r="D1" s="102"/>
      <c r="E1" s="102"/>
      <c r="G1" s="12"/>
      <c r="H1" s="12"/>
      <c r="I1" s="12"/>
    </row>
    <row r="2" spans="1:9" ht="13.5" thickBot="1" x14ac:dyDescent="0.3">
      <c r="A2" s="12"/>
      <c r="B2" s="12"/>
      <c r="C2" s="12"/>
      <c r="D2" s="102"/>
      <c r="E2" s="102"/>
      <c r="F2" s="132" t="s">
        <v>500</v>
      </c>
      <c r="G2" s="12"/>
      <c r="H2" s="12"/>
      <c r="I2" s="12"/>
    </row>
    <row r="3" spans="1:9" s="31" customFormat="1" ht="17.25" customHeight="1" thickBot="1" x14ac:dyDescent="0.3">
      <c r="A3" s="133"/>
      <c r="B3" s="134"/>
      <c r="C3" s="135" t="s">
        <v>513</v>
      </c>
      <c r="D3" s="136" t="s">
        <v>552</v>
      </c>
      <c r="E3" s="136" t="s">
        <v>553</v>
      </c>
      <c r="F3" s="137" t="s">
        <v>506</v>
      </c>
      <c r="G3" s="30"/>
      <c r="H3" s="30"/>
      <c r="I3" s="30"/>
    </row>
    <row r="4" spans="1:9" ht="12.75" customHeight="1" x14ac:dyDescent="0.25">
      <c r="A4" s="1348" t="s">
        <v>521</v>
      </c>
      <c r="B4" s="35" t="s">
        <v>554</v>
      </c>
      <c r="C4" s="35"/>
      <c r="D4" s="222"/>
      <c r="E4" s="222"/>
      <c r="F4" s="301">
        <f t="shared" ref="F4:F17" si="0">SUM(D4:E4)</f>
        <v>0</v>
      </c>
      <c r="G4" s="12"/>
      <c r="H4" s="12"/>
      <c r="I4" s="12"/>
    </row>
    <row r="5" spans="1:9" ht="12.75" customHeight="1" x14ac:dyDescent="0.25">
      <c r="A5" s="1348"/>
      <c r="B5" s="36" t="s">
        <v>555</v>
      </c>
      <c r="C5" s="36"/>
      <c r="D5" s="224"/>
      <c r="E5" s="224"/>
      <c r="F5" s="302">
        <f t="shared" si="0"/>
        <v>0</v>
      </c>
      <c r="G5" s="138"/>
      <c r="H5" s="139"/>
      <c r="I5" s="12"/>
    </row>
    <row r="6" spans="1:9" ht="12.75" customHeight="1" x14ac:dyDescent="0.25">
      <c r="A6" s="1348"/>
      <c r="B6" s="36" t="s">
        <v>601</v>
      </c>
      <c r="C6" s="36"/>
      <c r="D6" s="303"/>
      <c r="E6" s="224"/>
      <c r="F6" s="304">
        <f t="shared" si="0"/>
        <v>0</v>
      </c>
      <c r="G6" s="138"/>
      <c r="H6" s="139"/>
      <c r="I6" s="12"/>
    </row>
    <row r="7" spans="1:9" ht="12.75" customHeight="1" thickBot="1" x14ac:dyDescent="0.3">
      <c r="A7" s="1348"/>
      <c r="B7" s="93" t="s">
        <v>602</v>
      </c>
      <c r="C7" s="140"/>
      <c r="D7" s="305">
        <v>97</v>
      </c>
      <c r="E7" s="228"/>
      <c r="F7" s="306">
        <f t="shared" si="0"/>
        <v>97</v>
      </c>
      <c r="G7" s="138"/>
      <c r="H7" s="139"/>
      <c r="I7" s="12"/>
    </row>
    <row r="8" spans="1:9" ht="13.5" thickBot="1" x14ac:dyDescent="0.3">
      <c r="A8" s="1349"/>
      <c r="B8" s="141" t="s">
        <v>506</v>
      </c>
      <c r="C8" s="141"/>
      <c r="D8" s="307">
        <f>SUM(D4:D7)</f>
        <v>97</v>
      </c>
      <c r="E8" s="307">
        <f>SUM(E4:E7)</f>
        <v>0</v>
      </c>
      <c r="F8" s="308">
        <f>SUM(F4:F7)</f>
        <v>97</v>
      </c>
      <c r="G8" s="138"/>
      <c r="H8" s="139"/>
      <c r="I8" s="12"/>
    </row>
    <row r="9" spans="1:9" x14ac:dyDescent="0.25">
      <c r="A9" s="1350" t="s">
        <v>556</v>
      </c>
      <c r="B9" s="35" t="s">
        <v>554</v>
      </c>
      <c r="C9" s="142"/>
      <c r="D9" s="309"/>
      <c r="E9" s="309"/>
      <c r="F9" s="310">
        <f t="shared" si="0"/>
        <v>0</v>
      </c>
      <c r="G9" s="143"/>
      <c r="H9" s="143"/>
      <c r="I9" s="143"/>
    </row>
    <row r="10" spans="1:9" x14ac:dyDescent="0.25">
      <c r="A10" s="1351"/>
      <c r="B10" s="36" t="s">
        <v>555</v>
      </c>
      <c r="C10" s="144"/>
      <c r="D10" s="222"/>
      <c r="E10" s="224"/>
      <c r="F10" s="311">
        <f t="shared" si="0"/>
        <v>0</v>
      </c>
      <c r="G10" s="143"/>
      <c r="H10" s="143"/>
      <c r="I10" s="143"/>
    </row>
    <row r="11" spans="1:9" x14ac:dyDescent="0.25">
      <c r="A11" s="1351"/>
      <c r="B11" s="36" t="s">
        <v>601</v>
      </c>
      <c r="C11" s="144"/>
      <c r="D11" s="222"/>
      <c r="E11" s="224"/>
      <c r="F11" s="311">
        <f t="shared" si="0"/>
        <v>0</v>
      </c>
      <c r="G11" s="12"/>
      <c r="H11" s="12"/>
      <c r="I11" s="12"/>
    </row>
    <row r="12" spans="1:9" ht="13.5" thickBot="1" x14ac:dyDescent="0.3">
      <c r="A12" s="1351"/>
      <c r="B12" s="93" t="s">
        <v>602</v>
      </c>
      <c r="C12" s="144"/>
      <c r="D12" s="224">
        <v>13</v>
      </c>
      <c r="E12" s="224"/>
      <c r="F12" s="312">
        <f t="shared" si="0"/>
        <v>13</v>
      </c>
      <c r="G12" s="12"/>
      <c r="H12" s="12"/>
      <c r="I12" s="12"/>
    </row>
    <row r="13" spans="1:9" ht="13.5" thickBot="1" x14ac:dyDescent="0.3">
      <c r="A13" s="1352"/>
      <c r="B13" s="105" t="s">
        <v>505</v>
      </c>
      <c r="C13" s="105"/>
      <c r="D13" s="313">
        <f>SUM(D9:D12)</f>
        <v>13</v>
      </c>
      <c r="E13" s="313">
        <f>SUM(E9:E12)</f>
        <v>0</v>
      </c>
      <c r="F13" s="314">
        <f>SUM(D13:E13)</f>
        <v>13</v>
      </c>
      <c r="G13" s="12"/>
      <c r="H13" s="12"/>
      <c r="I13" s="12"/>
    </row>
    <row r="14" spans="1:9" x14ac:dyDescent="0.25">
      <c r="A14" s="1350" t="s">
        <v>557</v>
      </c>
      <c r="B14" s="35" t="s">
        <v>554</v>
      </c>
      <c r="C14" s="145"/>
      <c r="D14" s="222"/>
      <c r="E14" s="222"/>
      <c r="F14" s="311">
        <f t="shared" si="0"/>
        <v>0</v>
      </c>
      <c r="G14" s="143"/>
      <c r="H14" s="143"/>
      <c r="I14" s="143"/>
    </row>
    <row r="15" spans="1:9" x14ac:dyDescent="0.25">
      <c r="A15" s="1351"/>
      <c r="B15" s="36" t="s">
        <v>555</v>
      </c>
      <c r="C15" s="144"/>
      <c r="D15" s="222"/>
      <c r="E15" s="224"/>
      <c r="F15" s="311">
        <f t="shared" si="0"/>
        <v>0</v>
      </c>
      <c r="G15" s="143"/>
      <c r="H15" s="143"/>
      <c r="I15" s="143"/>
    </row>
    <row r="16" spans="1:9" x14ac:dyDescent="0.25">
      <c r="A16" s="1351"/>
      <c r="B16" s="36" t="s">
        <v>601</v>
      </c>
      <c r="C16" s="144"/>
      <c r="D16" s="222"/>
      <c r="E16" s="224"/>
      <c r="F16" s="311">
        <f t="shared" si="0"/>
        <v>0</v>
      </c>
      <c r="G16" s="12"/>
      <c r="H16" s="12"/>
      <c r="I16" s="12"/>
    </row>
    <row r="17" spans="1:9" ht="13.5" thickBot="1" x14ac:dyDescent="0.3">
      <c r="A17" s="1351"/>
      <c r="B17" s="93" t="s">
        <v>602</v>
      </c>
      <c r="C17" s="144"/>
      <c r="D17" s="224">
        <v>97</v>
      </c>
      <c r="E17" s="224"/>
      <c r="F17" s="312">
        <f t="shared" si="0"/>
        <v>97</v>
      </c>
      <c r="G17" s="12"/>
      <c r="H17" s="12"/>
      <c r="I17" s="12"/>
    </row>
    <row r="18" spans="1:9" ht="13.5" thickBot="1" x14ac:dyDescent="0.3">
      <c r="A18" s="1352"/>
      <c r="B18" s="141" t="s">
        <v>506</v>
      </c>
      <c r="C18" s="105"/>
      <c r="D18" s="313">
        <f>SUM(D14:D17)</f>
        <v>97</v>
      </c>
      <c r="E18" s="313">
        <f>SUM(E14:E17)</f>
        <v>0</v>
      </c>
      <c r="F18" s="314">
        <f>SUM(D18:E18)</f>
        <v>97</v>
      </c>
      <c r="G18" s="12"/>
      <c r="H18" s="12"/>
      <c r="I18" s="12"/>
    </row>
    <row r="19" spans="1:9" x14ac:dyDescent="0.25">
      <c r="A19" s="1348" t="s">
        <v>522</v>
      </c>
      <c r="B19" s="35" t="s">
        <v>554</v>
      </c>
      <c r="C19" s="35"/>
      <c r="D19" s="315">
        <f t="shared" ref="D19:D22" si="1">D4+D9-D14</f>
        <v>0</v>
      </c>
      <c r="E19" s="315"/>
      <c r="F19" s="301">
        <f>SUM(D19:E19)</f>
        <v>0</v>
      </c>
      <c r="G19" s="12"/>
      <c r="H19" s="12"/>
      <c r="I19" s="12"/>
    </row>
    <row r="20" spans="1:9" x14ac:dyDescent="0.25">
      <c r="A20" s="1348"/>
      <c r="B20" s="36" t="s">
        <v>555</v>
      </c>
      <c r="C20" s="36"/>
      <c r="D20" s="315">
        <f t="shared" si="1"/>
        <v>0</v>
      </c>
      <c r="E20" s="315"/>
      <c r="F20" s="302">
        <f>SUM(D20:E20)</f>
        <v>0</v>
      </c>
      <c r="G20" s="12"/>
      <c r="H20" s="12"/>
      <c r="I20" s="12"/>
    </row>
    <row r="21" spans="1:9" x14ac:dyDescent="0.25">
      <c r="A21" s="1348"/>
      <c r="B21" s="36" t="s">
        <v>601</v>
      </c>
      <c r="C21" s="36"/>
      <c r="D21" s="315">
        <f t="shared" si="1"/>
        <v>0</v>
      </c>
      <c r="E21" s="315"/>
      <c r="F21" s="304">
        <f>SUM(D21:E21)</f>
        <v>0</v>
      </c>
      <c r="G21" s="12"/>
      <c r="H21" s="12"/>
      <c r="I21" s="12"/>
    </row>
    <row r="22" spans="1:9" ht="13.5" thickBot="1" x14ac:dyDescent="0.3">
      <c r="A22" s="1348"/>
      <c r="B22" s="93" t="s">
        <v>602</v>
      </c>
      <c r="C22" s="36"/>
      <c r="D22" s="315">
        <f t="shared" si="1"/>
        <v>13</v>
      </c>
      <c r="E22" s="315"/>
      <c r="F22" s="304">
        <f>SUM(D22:E22)</f>
        <v>13</v>
      </c>
      <c r="G22" s="12"/>
      <c r="H22" s="12"/>
      <c r="I22" s="12"/>
    </row>
    <row r="23" spans="1:9" ht="13.5" thickBot="1" x14ac:dyDescent="0.3">
      <c r="A23" s="1349"/>
      <c r="B23" s="141" t="s">
        <v>506</v>
      </c>
      <c r="C23" s="141"/>
      <c r="D23" s="307">
        <f>SUM(D19:D22)</f>
        <v>13</v>
      </c>
      <c r="E23" s="307">
        <f>SUM(E19:E22)</f>
        <v>0</v>
      </c>
      <c r="F23" s="308">
        <f>SUM(F19:F22)</f>
        <v>13</v>
      </c>
    </row>
    <row r="25" spans="1:9" x14ac:dyDescent="0.25">
      <c r="A25" s="146"/>
      <c r="D25" s="147"/>
    </row>
    <row r="26" spans="1:9" x14ac:dyDescent="0.25">
      <c r="B26" s="146"/>
    </row>
  </sheetData>
  <sheetProtection insertRows="0" deleteRows="0"/>
  <mergeCells count="4">
    <mergeCell ref="A4:A8"/>
    <mergeCell ref="A9:A13"/>
    <mergeCell ref="A14:A18"/>
    <mergeCell ref="A19:A23"/>
  </mergeCells>
  <printOptions horizontalCentered="1"/>
  <pageMargins left="0.19685039370078741" right="0.19685039370078741" top="0.98425196850393704" bottom="0.98425196850393704" header="0.51181102362204722" footer="0.51181102362204722"/>
  <pageSetup paperSize="9" scale="85" orientation="portrait" cellComments="asDisplayed"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indowProtection="1" zoomScaleNormal="100" workbookViewId="0">
      <selection activeCell="C9" sqref="C9"/>
    </sheetView>
  </sheetViews>
  <sheetFormatPr defaultRowHeight="12.75" x14ac:dyDescent="0.2"/>
  <cols>
    <col min="1" max="1" width="12.85546875" style="148" customWidth="1"/>
    <col min="2" max="2" width="63.5703125" style="148" customWidth="1"/>
    <col min="3" max="3" width="11.85546875" style="149" customWidth="1"/>
    <col min="4" max="4" width="17.5703125" style="148" customWidth="1"/>
    <col min="5" max="16384" width="9.140625" style="148"/>
  </cols>
  <sheetData>
    <row r="1" spans="1:6" ht="15.75" x14ac:dyDescent="0.25">
      <c r="A1" s="150" t="s">
        <v>821</v>
      </c>
    </row>
    <row r="2" spans="1:6" ht="13.5" thickBot="1" x14ac:dyDescent="0.25">
      <c r="C2" s="151" t="s">
        <v>500</v>
      </c>
    </row>
    <row r="3" spans="1:6" ht="13.5" thickBot="1" x14ac:dyDescent="0.25">
      <c r="A3" s="1334" t="s">
        <v>521</v>
      </c>
      <c r="B3" s="1335"/>
      <c r="C3" s="316">
        <v>430</v>
      </c>
    </row>
    <row r="4" spans="1:6" ht="13.5" thickBot="1" x14ac:dyDescent="0.25">
      <c r="A4" s="701" t="s">
        <v>523</v>
      </c>
      <c r="B4" s="152" t="s">
        <v>558</v>
      </c>
      <c r="C4" s="263">
        <v>502</v>
      </c>
      <c r="D4" s="153"/>
      <c r="E4" s="154"/>
    </row>
    <row r="5" spans="1:6" x14ac:dyDescent="0.2">
      <c r="A5" s="1336" t="s">
        <v>528</v>
      </c>
      <c r="B5" s="152" t="s">
        <v>1205</v>
      </c>
      <c r="C5" s="265">
        <v>524</v>
      </c>
      <c r="D5" s="155"/>
      <c r="E5" s="155"/>
      <c r="F5" s="155"/>
    </row>
    <row r="6" spans="1:6" x14ac:dyDescent="0.2">
      <c r="A6" s="1337"/>
      <c r="B6" s="34" t="s">
        <v>1206</v>
      </c>
      <c r="C6" s="225">
        <v>14</v>
      </c>
      <c r="D6" s="156"/>
      <c r="E6" s="156"/>
      <c r="F6" s="157"/>
    </row>
    <row r="7" spans="1:6" ht="13.5" thickBot="1" x14ac:dyDescent="0.25">
      <c r="A7" s="1337"/>
      <c r="B7" s="34" t="s">
        <v>1207</v>
      </c>
      <c r="C7" s="225">
        <v>20</v>
      </c>
      <c r="D7" s="157"/>
      <c r="E7" s="156"/>
      <c r="F7" s="157"/>
    </row>
    <row r="8" spans="1:6" ht="13.5" thickBot="1" x14ac:dyDescent="0.25">
      <c r="A8" s="1338"/>
      <c r="B8" s="402" t="s">
        <v>505</v>
      </c>
      <c r="C8" s="317">
        <f>SUM(C5:C7)</f>
        <v>558</v>
      </c>
      <c r="D8" s="158"/>
      <c r="E8" s="158"/>
      <c r="F8" s="158"/>
    </row>
    <row r="9" spans="1:6" ht="13.5" thickBot="1" x14ac:dyDescent="0.25">
      <c r="A9" s="1334" t="s">
        <v>522</v>
      </c>
      <c r="B9" s="1335"/>
      <c r="C9" s="318">
        <f>C3+C4-C8</f>
        <v>374</v>
      </c>
      <c r="D9" s="155"/>
      <c r="E9" s="155"/>
      <c r="F9" s="155"/>
    </row>
    <row r="10" spans="1:6" x14ac:dyDescent="0.2">
      <c r="A10" s="155"/>
      <c r="B10" s="155"/>
      <c r="C10" s="159"/>
      <c r="D10" s="155"/>
      <c r="E10" s="155"/>
      <c r="F10" s="155"/>
    </row>
    <row r="11" spans="1:6" x14ac:dyDescent="0.2">
      <c r="A11" s="155"/>
      <c r="B11" s="155"/>
      <c r="C11" s="159"/>
      <c r="D11" s="155"/>
      <c r="E11" s="155"/>
      <c r="F11" s="155"/>
    </row>
    <row r="12" spans="1:6" x14ac:dyDescent="0.2">
      <c r="A12" s="99"/>
      <c r="B12" s="155"/>
      <c r="C12" s="159"/>
      <c r="D12" s="155"/>
      <c r="E12" s="155"/>
      <c r="F12" s="155"/>
    </row>
    <row r="13" spans="1:6" x14ac:dyDescent="0.2">
      <c r="B13" s="155"/>
      <c r="C13" s="159"/>
      <c r="D13" s="155"/>
      <c r="E13" s="155"/>
      <c r="F13" s="155"/>
    </row>
    <row r="14" spans="1:6" x14ac:dyDescent="0.2">
      <c r="A14" s="155"/>
      <c r="B14" s="155"/>
      <c r="C14" s="159"/>
      <c r="D14" s="155"/>
      <c r="E14" s="155"/>
      <c r="F14" s="155"/>
    </row>
    <row r="15" spans="1:6" x14ac:dyDescent="0.2">
      <c r="A15" s="160"/>
      <c r="B15" s="155"/>
      <c r="C15" s="159"/>
      <c r="D15" s="155"/>
      <c r="E15" s="155"/>
      <c r="F15" s="155"/>
    </row>
    <row r="16" spans="1:6" x14ac:dyDescent="0.2">
      <c r="A16" s="161"/>
      <c r="B16" s="155"/>
      <c r="C16" s="159"/>
      <c r="D16" s="155"/>
      <c r="E16" s="155"/>
      <c r="F16" s="155"/>
    </row>
    <row r="17" spans="1:6" x14ac:dyDescent="0.2">
      <c r="A17" s="155"/>
      <c r="B17" s="155"/>
      <c r="C17" s="159"/>
      <c r="D17" s="155"/>
      <c r="E17" s="155"/>
      <c r="F17" s="155"/>
    </row>
    <row r="18" spans="1:6" x14ac:dyDescent="0.2">
      <c r="A18" s="155"/>
      <c r="B18" s="155"/>
      <c r="C18" s="159"/>
      <c r="D18" s="155"/>
      <c r="E18" s="155"/>
      <c r="F18" s="155"/>
    </row>
    <row r="19" spans="1:6" x14ac:dyDescent="0.2">
      <c r="A19" s="155"/>
      <c r="B19" s="155"/>
      <c r="C19" s="159"/>
      <c r="D19" s="155"/>
      <c r="E19" s="155"/>
      <c r="F19" s="155"/>
    </row>
    <row r="20" spans="1:6" x14ac:dyDescent="0.2">
      <c r="A20" s="155"/>
      <c r="B20" s="155"/>
      <c r="C20" s="159"/>
      <c r="D20" s="155"/>
      <c r="E20" s="155"/>
      <c r="F20" s="155"/>
    </row>
    <row r="21" spans="1:6" x14ac:dyDescent="0.2">
      <c r="A21" s="155"/>
      <c r="B21" s="155"/>
      <c r="C21" s="159"/>
      <c r="D21" s="155"/>
      <c r="E21" s="155"/>
      <c r="F21" s="155"/>
    </row>
    <row r="22" spans="1:6" x14ac:dyDescent="0.2">
      <c r="A22" s="155"/>
      <c r="B22" s="155"/>
      <c r="C22" s="159"/>
      <c r="D22" s="155"/>
      <c r="E22" s="155"/>
      <c r="F22" s="155"/>
    </row>
    <row r="23" spans="1:6" x14ac:dyDescent="0.2">
      <c r="A23" s="155"/>
      <c r="B23" s="155"/>
      <c r="C23" s="159"/>
      <c r="D23" s="155"/>
      <c r="E23" s="155"/>
      <c r="F23" s="155"/>
    </row>
  </sheetData>
  <sheetProtection insertRows="0" deleteRows="0"/>
  <mergeCells count="3">
    <mergeCell ref="A3:B3"/>
    <mergeCell ref="A5:A8"/>
    <mergeCell ref="A9:B9"/>
  </mergeCells>
  <printOptions horizontalCentered="1"/>
  <pageMargins left="0.78740157480314965" right="0.78740157480314965" top="0.98425196850393704" bottom="0.98425196850393704" header="0.51181102362204722" footer="0.51181102362204722"/>
  <pageSetup paperSize="9" scale="98"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indowProtection="1" zoomScaleNormal="100" workbookViewId="0">
      <selection activeCell="B25" sqref="B25"/>
    </sheetView>
  </sheetViews>
  <sheetFormatPr defaultRowHeight="12.75" x14ac:dyDescent="0.2"/>
  <cols>
    <col min="1" max="1" width="12.7109375" style="67" customWidth="1"/>
    <col min="2" max="2" width="44.85546875" style="67" customWidth="1"/>
    <col min="3" max="3" width="11.5703125" style="118" customWidth="1"/>
    <col min="4" max="4" width="9.140625" style="67"/>
    <col min="5" max="5" width="10" style="67" customWidth="1"/>
    <col min="6" max="16384" width="9.140625" style="67"/>
  </cols>
  <sheetData>
    <row r="1" spans="1:7" ht="15.75" x14ac:dyDescent="0.25">
      <c r="A1" s="162" t="s">
        <v>1208</v>
      </c>
    </row>
    <row r="2" spans="1:7" ht="13.5" thickBot="1" x14ac:dyDescent="0.25">
      <c r="A2" s="69"/>
      <c r="B2" s="69"/>
      <c r="C2" s="163" t="s">
        <v>500</v>
      </c>
    </row>
    <row r="3" spans="1:7" ht="13.5" thickBot="1" x14ac:dyDescent="0.25">
      <c r="A3" s="1334" t="s">
        <v>521</v>
      </c>
      <c r="B3" s="1335"/>
      <c r="C3" s="316">
        <v>11292</v>
      </c>
      <c r="D3" s="121"/>
      <c r="E3" s="122"/>
      <c r="F3" s="121"/>
    </row>
    <row r="4" spans="1:7" x14ac:dyDescent="0.2">
      <c r="A4" s="1202" t="s">
        <v>523</v>
      </c>
      <c r="B4" s="152" t="s">
        <v>559</v>
      </c>
      <c r="C4" s="263">
        <v>11395</v>
      </c>
      <c r="D4" s="121"/>
      <c r="E4" s="122"/>
      <c r="F4" s="121"/>
    </row>
    <row r="5" spans="1:7" x14ac:dyDescent="0.2">
      <c r="A5" s="1205"/>
      <c r="B5" s="92" t="s">
        <v>524</v>
      </c>
      <c r="C5" s="225"/>
      <c r="D5" s="121"/>
      <c r="E5" s="121"/>
      <c r="F5" s="121"/>
      <c r="G5" s="120"/>
    </row>
    <row r="6" spans="1:7" x14ac:dyDescent="0.2">
      <c r="A6" s="1205"/>
      <c r="B6" s="92" t="s">
        <v>525</v>
      </c>
      <c r="C6" s="225"/>
      <c r="D6" s="124"/>
      <c r="E6" s="120"/>
      <c r="F6" s="120"/>
      <c r="G6" s="120"/>
    </row>
    <row r="7" spans="1:7" x14ac:dyDescent="0.2">
      <c r="A7" s="1205"/>
      <c r="B7" s="92" t="s">
        <v>526</v>
      </c>
      <c r="C7" s="225"/>
      <c r="D7" s="124"/>
      <c r="E7" s="124"/>
      <c r="F7" s="124"/>
      <c r="G7" s="124"/>
    </row>
    <row r="8" spans="1:7" x14ac:dyDescent="0.2">
      <c r="A8" s="1205"/>
      <c r="B8" s="92" t="s">
        <v>549</v>
      </c>
      <c r="C8" s="225"/>
      <c r="D8" s="124"/>
      <c r="E8" s="124"/>
      <c r="F8" s="124"/>
      <c r="G8" s="124"/>
    </row>
    <row r="9" spans="1:7" ht="13.5" thickBot="1" x14ac:dyDescent="0.25">
      <c r="A9" s="1205"/>
      <c r="B9" s="92" t="s">
        <v>706</v>
      </c>
      <c r="C9" s="225"/>
      <c r="D9" s="124"/>
      <c r="E9" s="120"/>
      <c r="F9" s="120"/>
      <c r="G9" s="120"/>
    </row>
    <row r="10" spans="1:7" ht="13.5" thickBot="1" x14ac:dyDescent="0.25">
      <c r="A10" s="1208"/>
      <c r="B10" s="401" t="s">
        <v>505</v>
      </c>
      <c r="C10" s="264">
        <f>SUM(C4:C9)</f>
        <v>11395</v>
      </c>
      <c r="D10" s="127"/>
      <c r="E10" s="127"/>
      <c r="F10" s="127"/>
      <c r="G10" s="127"/>
    </row>
    <row r="11" spans="1:7" x14ac:dyDescent="0.2">
      <c r="A11" s="1336" t="s">
        <v>528</v>
      </c>
      <c r="B11" s="152" t="s">
        <v>560</v>
      </c>
      <c r="C11" s="263">
        <v>42</v>
      </c>
      <c r="D11" s="128"/>
      <c r="E11" s="128"/>
      <c r="F11" s="128"/>
      <c r="G11" s="129"/>
    </row>
    <row r="12" spans="1:7" x14ac:dyDescent="0.2">
      <c r="A12" s="1337"/>
      <c r="B12" s="92" t="s">
        <v>530</v>
      </c>
      <c r="C12" s="225">
        <v>8261</v>
      </c>
      <c r="D12" s="129"/>
      <c r="E12" s="129"/>
      <c r="F12" s="128"/>
      <c r="G12" s="129"/>
    </row>
    <row r="13" spans="1:7" x14ac:dyDescent="0.2">
      <c r="A13" s="1337"/>
      <c r="B13" s="92" t="s">
        <v>531</v>
      </c>
      <c r="C13" s="225"/>
      <c r="D13" s="129"/>
      <c r="E13" s="129"/>
      <c r="F13" s="129"/>
      <c r="G13" s="129"/>
    </row>
    <row r="14" spans="1:7" ht="13.5" thickBot="1" x14ac:dyDescent="0.25">
      <c r="A14" s="1337"/>
      <c r="B14" s="92" t="s">
        <v>551</v>
      </c>
      <c r="C14" s="225">
        <v>2988</v>
      </c>
      <c r="D14" s="130"/>
      <c r="E14" s="130"/>
      <c r="F14" s="130"/>
      <c r="G14" s="130"/>
    </row>
    <row r="15" spans="1:7" ht="13.5" thickBot="1" x14ac:dyDescent="0.25">
      <c r="A15" s="1338"/>
      <c r="B15" s="401" t="s">
        <v>505</v>
      </c>
      <c r="C15" s="264">
        <f>SUM(C11:C14)</f>
        <v>11291</v>
      </c>
      <c r="D15" s="127"/>
      <c r="E15" s="127"/>
      <c r="F15" s="127"/>
      <c r="G15" s="127"/>
    </row>
    <row r="16" spans="1:7" ht="13.5" thickBot="1" x14ac:dyDescent="0.25">
      <c r="A16" s="1334" t="s">
        <v>522</v>
      </c>
      <c r="B16" s="1335"/>
      <c r="C16" s="264">
        <f>C3+C10-C15</f>
        <v>11396</v>
      </c>
      <c r="D16" s="127"/>
      <c r="E16" s="127"/>
      <c r="F16" s="127"/>
      <c r="G16" s="127"/>
    </row>
    <row r="17" spans="1:7" x14ac:dyDescent="0.2">
      <c r="A17" s="125"/>
      <c r="B17" s="125"/>
      <c r="C17" s="126"/>
      <c r="D17" s="125"/>
      <c r="E17" s="127"/>
      <c r="F17" s="127"/>
      <c r="G17" s="127"/>
    </row>
    <row r="18" spans="1:7" x14ac:dyDescent="0.2">
      <c r="A18" s="12"/>
      <c r="B18" s="125"/>
      <c r="C18" s="126"/>
      <c r="D18" s="125"/>
      <c r="E18" s="127"/>
      <c r="F18" s="127"/>
      <c r="G18" s="127"/>
    </row>
    <row r="19" spans="1:7" x14ac:dyDescent="0.2">
      <c r="A19" s="12"/>
      <c r="B19" s="125"/>
      <c r="C19" s="126"/>
      <c r="D19" s="125"/>
      <c r="E19" s="127"/>
      <c r="F19" s="127"/>
      <c r="G19" s="127"/>
    </row>
    <row r="20" spans="1:7" x14ac:dyDescent="0.2">
      <c r="A20" s="125"/>
      <c r="B20" s="125"/>
      <c r="C20" s="126"/>
      <c r="D20" s="125"/>
      <c r="E20" s="127"/>
      <c r="F20" s="127"/>
      <c r="G20" s="127"/>
    </row>
    <row r="21" spans="1:7" x14ac:dyDescent="0.2">
      <c r="A21" s="125"/>
      <c r="B21" s="125"/>
      <c r="C21" s="126"/>
      <c r="D21" s="125"/>
      <c r="E21" s="127"/>
      <c r="F21" s="127"/>
      <c r="G21" s="127"/>
    </row>
    <row r="22" spans="1:7" x14ac:dyDescent="0.2">
      <c r="A22" s="127"/>
      <c r="B22" s="127"/>
      <c r="C22" s="131"/>
      <c r="D22" s="127"/>
      <c r="E22" s="127"/>
      <c r="F22" s="127"/>
      <c r="G22" s="127"/>
    </row>
    <row r="23" spans="1:7" x14ac:dyDescent="0.2">
      <c r="A23" s="127"/>
      <c r="B23" s="127"/>
      <c r="C23" s="131"/>
      <c r="D23" s="127"/>
      <c r="E23" s="127"/>
      <c r="F23" s="127"/>
      <c r="G23" s="127"/>
    </row>
    <row r="24" spans="1:7" x14ac:dyDescent="0.2">
      <c r="A24" s="127"/>
      <c r="B24" s="127"/>
      <c r="C24" s="131"/>
      <c r="D24" s="127"/>
      <c r="E24" s="127"/>
      <c r="F24" s="127"/>
      <c r="G24" s="127"/>
    </row>
    <row r="25" spans="1:7" x14ac:dyDescent="0.2">
      <c r="A25" s="127"/>
      <c r="B25" s="127"/>
      <c r="C25" s="131"/>
      <c r="D25" s="127"/>
      <c r="E25" s="127"/>
      <c r="F25" s="127"/>
      <c r="G25" s="127"/>
    </row>
    <row r="26" spans="1:7" x14ac:dyDescent="0.2">
      <c r="A26" s="127"/>
      <c r="B26" s="127"/>
      <c r="C26" s="131"/>
      <c r="D26" s="127"/>
      <c r="E26" s="127"/>
      <c r="F26" s="127"/>
      <c r="G26" s="127"/>
    </row>
    <row r="27" spans="1:7" x14ac:dyDescent="0.2">
      <c r="A27" s="127"/>
      <c r="B27" s="127"/>
      <c r="C27" s="131"/>
      <c r="D27" s="127"/>
      <c r="E27" s="127"/>
      <c r="F27" s="127"/>
      <c r="G27" s="127"/>
    </row>
    <row r="28" spans="1:7" x14ac:dyDescent="0.2">
      <c r="A28" s="127"/>
      <c r="B28" s="127"/>
      <c r="C28" s="131"/>
      <c r="D28" s="127"/>
      <c r="E28" s="127"/>
      <c r="F28" s="127"/>
      <c r="G28" s="127"/>
    </row>
  </sheetData>
  <sheetProtection insertRows="0" deleteRows="0"/>
  <mergeCells count="4">
    <mergeCell ref="A4:A10"/>
    <mergeCell ref="A3:B3"/>
    <mergeCell ref="A11:A15"/>
    <mergeCell ref="A16:B16"/>
  </mergeCell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
  <sheetViews>
    <sheetView windowProtection="1" topLeftCell="A10" workbookViewId="0">
      <selection activeCell="A50" sqref="A50"/>
    </sheetView>
  </sheetViews>
  <sheetFormatPr defaultRowHeight="12.75" x14ac:dyDescent="0.25"/>
  <cols>
    <col min="1" max="1" width="60.42578125" style="60" customWidth="1"/>
    <col min="2" max="2" width="13.85546875" style="175" customWidth="1"/>
    <col min="3" max="3" width="9.140625" style="175"/>
    <col min="4" max="4" width="12.5703125" style="234" customWidth="1"/>
    <col min="5" max="5" width="15.140625" style="234" customWidth="1"/>
    <col min="6" max="16384" width="9.140625" style="38"/>
  </cols>
  <sheetData>
    <row r="1" spans="1:6" ht="15.75" x14ac:dyDescent="0.25">
      <c r="A1" s="1031" t="s">
        <v>1013</v>
      </c>
      <c r="B1" s="1031"/>
      <c r="C1" s="1031"/>
      <c r="D1" s="1031"/>
      <c r="E1" s="1031"/>
    </row>
    <row r="2" spans="1:6" ht="12.75" customHeight="1" thickBot="1" x14ac:dyDescent="0.3">
      <c r="A2" s="1032"/>
      <c r="B2" s="1032"/>
      <c r="C2" s="1032"/>
      <c r="D2" s="1032"/>
      <c r="E2" s="1032"/>
    </row>
    <row r="3" spans="1:6" ht="27.95" customHeight="1" thickBot="1" x14ac:dyDescent="0.3">
      <c r="A3" s="1039" t="s">
        <v>1006</v>
      </c>
      <c r="B3" s="1040"/>
      <c r="C3" s="1040"/>
      <c r="D3" s="1040"/>
      <c r="E3" s="1041"/>
      <c r="F3" s="165"/>
    </row>
    <row r="4" spans="1:6" ht="15" customHeight="1" thickBot="1" x14ac:dyDescent="0.3">
      <c r="A4" s="1019" t="s">
        <v>610</v>
      </c>
      <c r="B4" s="1020"/>
      <c r="C4" s="1020"/>
      <c r="D4" s="1020"/>
      <c r="E4" s="1021"/>
    </row>
    <row r="5" spans="1:6" s="174" customFormat="1" ht="40.5" customHeight="1" thickBot="1" x14ac:dyDescent="0.3">
      <c r="A5" s="64" t="s">
        <v>1007</v>
      </c>
      <c r="B5" s="65" t="s">
        <v>835</v>
      </c>
      <c r="C5" s="66" t="s">
        <v>1008</v>
      </c>
      <c r="D5" s="235" t="s">
        <v>1009</v>
      </c>
      <c r="E5" s="236" t="s">
        <v>1010</v>
      </c>
      <c r="F5" s="176"/>
    </row>
    <row r="6" spans="1:6" s="174" customFormat="1" ht="12.75" customHeight="1" x14ac:dyDescent="0.25">
      <c r="A6" s="220" t="s">
        <v>381</v>
      </c>
      <c r="B6" s="1033"/>
      <c r="C6" s="1034"/>
      <c r="D6" s="237" t="s">
        <v>589</v>
      </c>
      <c r="E6" s="238" t="s">
        <v>507</v>
      </c>
      <c r="F6" s="173"/>
    </row>
    <row r="7" spans="1:6" x14ac:dyDescent="0.25">
      <c r="A7" s="57" t="s">
        <v>382</v>
      </c>
      <c r="B7" s="177" t="s">
        <v>383</v>
      </c>
      <c r="C7" s="178" t="s">
        <v>3</v>
      </c>
      <c r="D7" s="716">
        <f>SUM(D8:D11)</f>
        <v>10554</v>
      </c>
      <c r="E7" s="717">
        <f>SUM(E8:E11)</f>
        <v>146</v>
      </c>
      <c r="F7" s="179"/>
    </row>
    <row r="8" spans="1:6" x14ac:dyDescent="0.25">
      <c r="A8" s="46" t="s">
        <v>384</v>
      </c>
      <c r="B8" s="180">
        <v>501</v>
      </c>
      <c r="C8" s="181" t="s">
        <v>6</v>
      </c>
      <c r="D8" s="718">
        <v>6973</v>
      </c>
      <c r="E8" s="719">
        <v>58</v>
      </c>
      <c r="F8" s="179"/>
    </row>
    <row r="9" spans="1:6" x14ac:dyDescent="0.25">
      <c r="A9" s="46" t="s">
        <v>385</v>
      </c>
      <c r="B9" s="180">
        <v>502</v>
      </c>
      <c r="C9" s="181" t="s">
        <v>9</v>
      </c>
      <c r="D9" s="718">
        <v>3472</v>
      </c>
      <c r="E9" s="719">
        <v>88</v>
      </c>
      <c r="F9" s="179"/>
    </row>
    <row r="10" spans="1:6" x14ac:dyDescent="0.25">
      <c r="A10" s="46" t="s">
        <v>386</v>
      </c>
      <c r="B10" s="180">
        <v>503</v>
      </c>
      <c r="C10" s="181" t="s">
        <v>12</v>
      </c>
      <c r="D10" s="718"/>
      <c r="E10" s="719"/>
      <c r="F10" s="179"/>
    </row>
    <row r="11" spans="1:6" x14ac:dyDescent="0.25">
      <c r="A11" s="46" t="s">
        <v>387</v>
      </c>
      <c r="B11" s="180">
        <v>504</v>
      </c>
      <c r="C11" s="181" t="s">
        <v>15</v>
      </c>
      <c r="D11" s="718">
        <v>109</v>
      </c>
      <c r="E11" s="719"/>
      <c r="F11" s="179"/>
    </row>
    <row r="12" spans="1:6" x14ac:dyDescent="0.25">
      <c r="A12" s="46" t="s">
        <v>388</v>
      </c>
      <c r="B12" s="180" t="s">
        <v>389</v>
      </c>
      <c r="C12" s="181" t="s">
        <v>18</v>
      </c>
      <c r="D12" s="720">
        <f>SUM(D13:D16)</f>
        <v>14491</v>
      </c>
      <c r="E12" s="721">
        <f>SUM(E13:E16)</f>
        <v>65</v>
      </c>
      <c r="F12" s="179"/>
    </row>
    <row r="13" spans="1:6" x14ac:dyDescent="0.25">
      <c r="A13" s="46" t="s">
        <v>390</v>
      </c>
      <c r="B13" s="180">
        <v>511</v>
      </c>
      <c r="C13" s="181" t="s">
        <v>21</v>
      </c>
      <c r="D13" s="718">
        <v>931</v>
      </c>
      <c r="E13" s="719"/>
      <c r="F13" s="179"/>
    </row>
    <row r="14" spans="1:6" x14ac:dyDescent="0.25">
      <c r="A14" s="46" t="s">
        <v>391</v>
      </c>
      <c r="B14" s="180">
        <v>512</v>
      </c>
      <c r="C14" s="181" t="s">
        <v>24</v>
      </c>
      <c r="D14" s="718">
        <v>1008</v>
      </c>
      <c r="E14" s="719">
        <v>20</v>
      </c>
      <c r="F14" s="179"/>
    </row>
    <row r="15" spans="1:6" x14ac:dyDescent="0.25">
      <c r="A15" s="46" t="s">
        <v>392</v>
      </c>
      <c r="B15" s="180">
        <v>513</v>
      </c>
      <c r="C15" s="181" t="s">
        <v>27</v>
      </c>
      <c r="D15" s="718">
        <v>163</v>
      </c>
      <c r="E15" s="719">
        <v>6</v>
      </c>
      <c r="F15" s="179"/>
    </row>
    <row r="16" spans="1:6" x14ac:dyDescent="0.25">
      <c r="A16" s="46" t="s">
        <v>393</v>
      </c>
      <c r="B16" s="180">
        <v>518</v>
      </c>
      <c r="C16" s="181" t="s">
        <v>30</v>
      </c>
      <c r="D16" s="718">
        <v>12389</v>
      </c>
      <c r="E16" s="719">
        <v>39</v>
      </c>
      <c r="F16" s="179"/>
    </row>
    <row r="17" spans="1:6" x14ac:dyDescent="0.25">
      <c r="A17" s="46" t="s">
        <v>394</v>
      </c>
      <c r="B17" s="180" t="s">
        <v>395</v>
      </c>
      <c r="C17" s="181" t="s">
        <v>33</v>
      </c>
      <c r="D17" s="720">
        <f>SUM(D18:D22)</f>
        <v>78138</v>
      </c>
      <c r="E17" s="721">
        <f>SUM(E18:E22)</f>
        <v>1272</v>
      </c>
      <c r="F17" s="179"/>
    </row>
    <row r="18" spans="1:6" x14ac:dyDescent="0.25">
      <c r="A18" s="46" t="s">
        <v>396</v>
      </c>
      <c r="B18" s="180">
        <v>521</v>
      </c>
      <c r="C18" s="181" t="s">
        <v>36</v>
      </c>
      <c r="D18" s="718">
        <v>59396</v>
      </c>
      <c r="E18" s="719">
        <v>1193</v>
      </c>
      <c r="F18" s="179"/>
    </row>
    <row r="19" spans="1:6" x14ac:dyDescent="0.25">
      <c r="A19" s="46" t="s">
        <v>397</v>
      </c>
      <c r="B19" s="180">
        <v>524</v>
      </c>
      <c r="C19" s="181" t="s">
        <v>39</v>
      </c>
      <c r="D19" s="718">
        <v>18158</v>
      </c>
      <c r="E19" s="719">
        <v>76</v>
      </c>
      <c r="F19" s="179"/>
    </row>
    <row r="20" spans="1:6" x14ac:dyDescent="0.25">
      <c r="A20" s="46" t="s">
        <v>398</v>
      </c>
      <c r="B20" s="180">
        <v>525</v>
      </c>
      <c r="C20" s="181" t="s">
        <v>42</v>
      </c>
      <c r="D20" s="718"/>
      <c r="E20" s="719"/>
      <c r="F20" s="179"/>
    </row>
    <row r="21" spans="1:6" x14ac:dyDescent="0.25">
      <c r="A21" s="46" t="s">
        <v>399</v>
      </c>
      <c r="B21" s="180">
        <v>527</v>
      </c>
      <c r="C21" s="181" t="s">
        <v>45</v>
      </c>
      <c r="D21" s="718">
        <v>584</v>
      </c>
      <c r="E21" s="719">
        <v>3</v>
      </c>
      <c r="F21" s="179"/>
    </row>
    <row r="22" spans="1:6" x14ac:dyDescent="0.25">
      <c r="A22" s="46" t="s">
        <v>400</v>
      </c>
      <c r="B22" s="180">
        <v>528</v>
      </c>
      <c r="C22" s="181" t="s">
        <v>48</v>
      </c>
      <c r="D22" s="718"/>
      <c r="E22" s="719"/>
      <c r="F22" s="179"/>
    </row>
    <row r="23" spans="1:6" x14ac:dyDescent="0.25">
      <c r="A23" s="46" t="s">
        <v>401</v>
      </c>
      <c r="B23" s="180" t="s">
        <v>402</v>
      </c>
      <c r="C23" s="181" t="s">
        <v>51</v>
      </c>
      <c r="D23" s="720">
        <f>SUM(D24:D26)</f>
        <v>361</v>
      </c>
      <c r="E23" s="721">
        <f>SUM(E24:E26)</f>
        <v>0</v>
      </c>
      <c r="F23" s="179"/>
    </row>
    <row r="24" spans="1:6" x14ac:dyDescent="0.25">
      <c r="A24" s="46" t="s">
        <v>403</v>
      </c>
      <c r="B24" s="180">
        <v>531</v>
      </c>
      <c r="C24" s="181" t="s">
        <v>54</v>
      </c>
      <c r="D24" s="718">
        <v>12</v>
      </c>
      <c r="E24" s="719"/>
      <c r="F24" s="179"/>
    </row>
    <row r="25" spans="1:6" x14ac:dyDescent="0.25">
      <c r="A25" s="46" t="s">
        <v>404</v>
      </c>
      <c r="B25" s="180">
        <v>532</v>
      </c>
      <c r="C25" s="181" t="s">
        <v>57</v>
      </c>
      <c r="D25" s="718"/>
      <c r="E25" s="719"/>
      <c r="F25" s="179"/>
    </row>
    <row r="26" spans="1:6" x14ac:dyDescent="0.25">
      <c r="A26" s="46" t="s">
        <v>405</v>
      </c>
      <c r="B26" s="180">
        <v>538</v>
      </c>
      <c r="C26" s="181" t="s">
        <v>60</v>
      </c>
      <c r="D26" s="718">
        <v>349</v>
      </c>
      <c r="E26" s="719"/>
      <c r="F26" s="179"/>
    </row>
    <row r="27" spans="1:6" x14ac:dyDescent="0.25">
      <c r="A27" s="46" t="s">
        <v>406</v>
      </c>
      <c r="B27" s="180" t="s">
        <v>407</v>
      </c>
      <c r="C27" s="181" t="s">
        <v>63</v>
      </c>
      <c r="D27" s="720">
        <f>SUM(D28:D35)</f>
        <v>27840</v>
      </c>
      <c r="E27" s="721">
        <f>SUM(E28:E35)</f>
        <v>36</v>
      </c>
      <c r="F27" s="179"/>
    </row>
    <row r="28" spans="1:6" x14ac:dyDescent="0.25">
      <c r="A28" s="46" t="s">
        <v>408</v>
      </c>
      <c r="B28" s="180">
        <v>541</v>
      </c>
      <c r="C28" s="181" t="s">
        <v>66</v>
      </c>
      <c r="D28" s="718"/>
      <c r="E28" s="719"/>
      <c r="F28" s="179"/>
    </row>
    <row r="29" spans="1:6" x14ac:dyDescent="0.25">
      <c r="A29" s="46" t="s">
        <v>409</v>
      </c>
      <c r="B29" s="180">
        <v>542</v>
      </c>
      <c r="C29" s="181" t="s">
        <v>69</v>
      </c>
      <c r="D29" s="718">
        <v>199</v>
      </c>
      <c r="E29" s="719"/>
      <c r="F29" s="179"/>
    </row>
    <row r="30" spans="1:6" x14ac:dyDescent="0.25">
      <c r="A30" s="46" t="s">
        <v>410</v>
      </c>
      <c r="B30" s="180">
        <v>543</v>
      </c>
      <c r="C30" s="181" t="s">
        <v>72</v>
      </c>
      <c r="D30" s="718"/>
      <c r="E30" s="719"/>
      <c r="F30" s="179"/>
    </row>
    <row r="31" spans="1:6" x14ac:dyDescent="0.25">
      <c r="A31" s="46" t="s">
        <v>411</v>
      </c>
      <c r="B31" s="180">
        <v>544</v>
      </c>
      <c r="C31" s="181" t="s">
        <v>75</v>
      </c>
      <c r="D31" s="718"/>
      <c r="E31" s="719"/>
      <c r="F31" s="179"/>
    </row>
    <row r="32" spans="1:6" x14ac:dyDescent="0.25">
      <c r="A32" s="46" t="s">
        <v>412</v>
      </c>
      <c r="B32" s="180">
        <v>545</v>
      </c>
      <c r="C32" s="181" t="s">
        <v>78</v>
      </c>
      <c r="D32" s="718">
        <v>44</v>
      </c>
      <c r="E32" s="719"/>
      <c r="F32" s="179"/>
    </row>
    <row r="33" spans="1:6" x14ac:dyDescent="0.25">
      <c r="A33" s="46" t="s">
        <v>413</v>
      </c>
      <c r="B33" s="180">
        <v>546</v>
      </c>
      <c r="C33" s="181" t="s">
        <v>81</v>
      </c>
      <c r="D33" s="718"/>
      <c r="E33" s="719"/>
      <c r="F33" s="179"/>
    </row>
    <row r="34" spans="1:6" x14ac:dyDescent="0.25">
      <c r="A34" s="46" t="s">
        <v>414</v>
      </c>
      <c r="B34" s="180">
        <v>548</v>
      </c>
      <c r="C34" s="181" t="s">
        <v>83</v>
      </c>
      <c r="D34" s="718">
        <v>2</v>
      </c>
      <c r="E34" s="719">
        <v>1</v>
      </c>
      <c r="F34" s="179"/>
    </row>
    <row r="35" spans="1:6" x14ac:dyDescent="0.25">
      <c r="A35" s="46" t="s">
        <v>415</v>
      </c>
      <c r="B35" s="180">
        <v>549</v>
      </c>
      <c r="C35" s="181" t="s">
        <v>86</v>
      </c>
      <c r="D35" s="718">
        <v>27595</v>
      </c>
      <c r="E35" s="719">
        <v>35</v>
      </c>
      <c r="F35" s="179"/>
    </row>
    <row r="36" spans="1:6" ht="12.75" customHeight="1" x14ac:dyDescent="0.25">
      <c r="A36" s="46" t="s">
        <v>689</v>
      </c>
      <c r="B36" s="180" t="s">
        <v>416</v>
      </c>
      <c r="C36" s="181" t="s">
        <v>89</v>
      </c>
      <c r="D36" s="720">
        <f>SUM(D37:D42)</f>
        <v>5168</v>
      </c>
      <c r="E36" s="721">
        <f>SUM(E37:E42)</f>
        <v>0</v>
      </c>
      <c r="F36" s="179"/>
    </row>
    <row r="37" spans="1:6" x14ac:dyDescent="0.25">
      <c r="A37" s="46" t="s">
        <v>690</v>
      </c>
      <c r="B37" s="180">
        <v>551</v>
      </c>
      <c r="C37" s="181" t="s">
        <v>92</v>
      </c>
      <c r="D37" s="718">
        <v>5168</v>
      </c>
      <c r="E37" s="719"/>
      <c r="F37" s="179"/>
    </row>
    <row r="38" spans="1:6" ht="12.75" customHeight="1" x14ac:dyDescent="0.25">
      <c r="A38" s="46" t="s">
        <v>691</v>
      </c>
      <c r="B38" s="180">
        <v>552</v>
      </c>
      <c r="C38" s="181" t="s">
        <v>95</v>
      </c>
      <c r="D38" s="718"/>
      <c r="E38" s="719"/>
      <c r="F38" s="179"/>
    </row>
    <row r="39" spans="1:6" x14ac:dyDescent="0.25">
      <c r="A39" s="46" t="s">
        <v>417</v>
      </c>
      <c r="B39" s="180">
        <v>553</v>
      </c>
      <c r="C39" s="181" t="s">
        <v>98</v>
      </c>
      <c r="D39" s="718"/>
      <c r="E39" s="719"/>
      <c r="F39" s="179"/>
    </row>
    <row r="40" spans="1:6" x14ac:dyDescent="0.25">
      <c r="A40" s="46" t="s">
        <v>418</v>
      </c>
      <c r="B40" s="180">
        <v>554</v>
      </c>
      <c r="C40" s="181" t="s">
        <v>101</v>
      </c>
      <c r="D40" s="718"/>
      <c r="E40" s="719"/>
      <c r="F40" s="179"/>
    </row>
    <row r="41" spans="1:6" x14ac:dyDescent="0.25">
      <c r="A41" s="46" t="s">
        <v>419</v>
      </c>
      <c r="B41" s="180">
        <v>556</v>
      </c>
      <c r="C41" s="181" t="s">
        <v>104</v>
      </c>
      <c r="D41" s="718"/>
      <c r="E41" s="719"/>
      <c r="F41" s="179"/>
    </row>
    <row r="42" spans="1:6" x14ac:dyDescent="0.25">
      <c r="A42" s="46" t="s">
        <v>420</v>
      </c>
      <c r="B42" s="180">
        <v>559</v>
      </c>
      <c r="C42" s="181" t="s">
        <v>107</v>
      </c>
      <c r="D42" s="718"/>
      <c r="E42" s="719"/>
      <c r="F42" s="179"/>
    </row>
    <row r="43" spans="1:6" x14ac:dyDescent="0.25">
      <c r="A43" s="46" t="s">
        <v>421</v>
      </c>
      <c r="B43" s="180" t="s">
        <v>422</v>
      </c>
      <c r="C43" s="181" t="s">
        <v>110</v>
      </c>
      <c r="D43" s="720">
        <f>SUM(D44:D45)</f>
        <v>0</v>
      </c>
      <c r="E43" s="721">
        <f>SUM(E44:E45)</f>
        <v>0</v>
      </c>
      <c r="F43" s="179"/>
    </row>
    <row r="44" spans="1:6" x14ac:dyDescent="0.25">
      <c r="A44" s="46" t="s">
        <v>692</v>
      </c>
      <c r="B44" s="180">
        <v>581</v>
      </c>
      <c r="C44" s="181" t="s">
        <v>113</v>
      </c>
      <c r="D44" s="718"/>
      <c r="E44" s="719"/>
      <c r="F44" s="179"/>
    </row>
    <row r="45" spans="1:6" x14ac:dyDescent="0.25">
      <c r="A45" s="46" t="s">
        <v>423</v>
      </c>
      <c r="B45" s="180">
        <v>582</v>
      </c>
      <c r="C45" s="181" t="s">
        <v>115</v>
      </c>
      <c r="D45" s="718"/>
      <c r="E45" s="719"/>
      <c r="F45" s="179"/>
    </row>
    <row r="46" spans="1:6" x14ac:dyDescent="0.25">
      <c r="A46" s="46" t="s">
        <v>424</v>
      </c>
      <c r="B46" s="180" t="s">
        <v>425</v>
      </c>
      <c r="C46" s="181" t="s">
        <v>117</v>
      </c>
      <c r="D46" s="720">
        <f>D47</f>
        <v>-17</v>
      </c>
      <c r="E46" s="721">
        <f>E47</f>
        <v>0</v>
      </c>
      <c r="F46" s="179"/>
    </row>
    <row r="47" spans="1:6" ht="13.5" thickBot="1" x14ac:dyDescent="0.3">
      <c r="A47" s="724" t="s">
        <v>426</v>
      </c>
      <c r="B47" s="725">
        <v>595</v>
      </c>
      <c r="C47" s="726" t="s">
        <v>120</v>
      </c>
      <c r="D47" s="727">
        <v>-17</v>
      </c>
      <c r="E47" s="728"/>
      <c r="F47" s="179"/>
    </row>
    <row r="48" spans="1:6" ht="28.5" customHeight="1" thickBot="1" x14ac:dyDescent="0.3">
      <c r="A48" s="729" t="s">
        <v>427</v>
      </c>
      <c r="B48" s="730" t="s">
        <v>428</v>
      </c>
      <c r="C48" s="731" t="s">
        <v>123</v>
      </c>
      <c r="D48" s="732">
        <f>D7+D12+D17+D23+D27+D36+D43+D46</f>
        <v>136535</v>
      </c>
      <c r="E48" s="733">
        <f>E7+E12+E17+E23+E27+E36+E43+E46</f>
        <v>1519</v>
      </c>
      <c r="F48" s="179"/>
    </row>
    <row r="49" spans="1:6" ht="23.25" customHeight="1" x14ac:dyDescent="0.25">
      <c r="B49" s="734"/>
      <c r="C49" s="179"/>
      <c r="D49" s="735"/>
      <c r="E49" s="735"/>
      <c r="F49" s="179"/>
    </row>
    <row r="50" spans="1:6" ht="23.25" customHeight="1" x14ac:dyDescent="0.25">
      <c r="B50" s="734"/>
      <c r="C50" s="179"/>
      <c r="D50" s="735"/>
      <c r="E50" s="735"/>
      <c r="F50" s="179"/>
    </row>
    <row r="51" spans="1:6" ht="23.25" customHeight="1" x14ac:dyDescent="0.25">
      <c r="B51" s="734"/>
      <c r="C51" s="179"/>
      <c r="D51" s="735"/>
      <c r="E51" s="735"/>
      <c r="F51" s="179"/>
    </row>
    <row r="52" spans="1:6" ht="23.25" customHeight="1" x14ac:dyDescent="0.25">
      <c r="B52" s="734"/>
      <c r="C52" s="179"/>
      <c r="D52" s="735"/>
      <c r="E52" s="735"/>
      <c r="F52" s="179"/>
    </row>
    <row r="53" spans="1:6" ht="23.25" customHeight="1" x14ac:dyDescent="0.25">
      <c r="B53" s="734"/>
      <c r="C53" s="179"/>
      <c r="D53" s="735"/>
      <c r="E53" s="735"/>
      <c r="F53" s="179"/>
    </row>
    <row r="54" spans="1:6" ht="23.25" customHeight="1" x14ac:dyDescent="0.25">
      <c r="B54" s="734"/>
      <c r="C54" s="179"/>
      <c r="D54" s="735"/>
      <c r="E54" s="735"/>
      <c r="F54" s="179"/>
    </row>
    <row r="55" spans="1:6" ht="23.25" customHeight="1" x14ac:dyDescent="0.25">
      <c r="B55" s="734"/>
      <c r="C55" s="179"/>
      <c r="D55" s="735"/>
      <c r="E55" s="735"/>
      <c r="F55" s="179"/>
    </row>
    <row r="56" spans="1:6" ht="23.25" customHeight="1" x14ac:dyDescent="0.25">
      <c r="B56" s="734"/>
      <c r="C56" s="179"/>
      <c r="D56" s="735"/>
      <c r="E56" s="735"/>
      <c r="F56" s="179"/>
    </row>
    <row r="57" spans="1:6" ht="23.25" customHeight="1" x14ac:dyDescent="0.25">
      <c r="B57" s="734"/>
      <c r="C57" s="179"/>
      <c r="D57" s="735"/>
      <c r="E57" s="735"/>
      <c r="F57" s="179"/>
    </row>
    <row r="58" spans="1:6" ht="23.25" customHeight="1" x14ac:dyDescent="0.25">
      <c r="B58" s="734"/>
      <c r="C58" s="179"/>
      <c r="D58" s="735"/>
      <c r="E58" s="735"/>
      <c r="F58" s="179"/>
    </row>
    <row r="59" spans="1:6" ht="23.25" customHeight="1" x14ac:dyDescent="0.25">
      <c r="B59" s="734"/>
      <c r="C59" s="179"/>
      <c r="D59" s="735"/>
      <c r="E59" s="735"/>
      <c r="F59" s="179"/>
    </row>
    <row r="60" spans="1:6" ht="23.25" customHeight="1" thickBot="1" x14ac:dyDescent="0.3">
      <c r="B60" s="734"/>
      <c r="C60" s="179"/>
      <c r="D60" s="735"/>
      <c r="E60" s="735"/>
      <c r="F60" s="179"/>
    </row>
    <row r="61" spans="1:6" ht="12.75" customHeight="1" thickBot="1" x14ac:dyDescent="0.3">
      <c r="A61" s="1042" t="s">
        <v>429</v>
      </c>
      <c r="B61" s="1043"/>
      <c r="C61" s="1043"/>
      <c r="D61" s="1043"/>
      <c r="E61" s="1044"/>
      <c r="F61" s="176"/>
    </row>
    <row r="62" spans="1:6" x14ac:dyDescent="0.25">
      <c r="A62" s="57" t="s">
        <v>430</v>
      </c>
      <c r="B62" s="184" t="s">
        <v>431</v>
      </c>
      <c r="C62" s="178" t="s">
        <v>126</v>
      </c>
      <c r="D62" s="716">
        <f>SUM(D63:D65)</f>
        <v>7608</v>
      </c>
      <c r="E62" s="717">
        <f>SUM(E63:E65)</f>
        <v>2132</v>
      </c>
      <c r="F62" s="179"/>
    </row>
    <row r="63" spans="1:6" x14ac:dyDescent="0.25">
      <c r="A63" s="46" t="s">
        <v>432</v>
      </c>
      <c r="B63" s="185">
        <v>601</v>
      </c>
      <c r="C63" s="181" t="s">
        <v>129</v>
      </c>
      <c r="D63" s="718"/>
      <c r="E63" s="719"/>
      <c r="F63" s="179"/>
    </row>
    <row r="64" spans="1:6" x14ac:dyDescent="0.25">
      <c r="A64" s="46" t="s">
        <v>433</v>
      </c>
      <c r="B64" s="185">
        <v>602</v>
      </c>
      <c r="C64" s="181" t="s">
        <v>132</v>
      </c>
      <c r="D64" s="718">
        <v>7498</v>
      </c>
      <c r="E64" s="719">
        <v>2132</v>
      </c>
      <c r="F64" s="179"/>
    </row>
    <row r="65" spans="1:6" x14ac:dyDescent="0.25">
      <c r="A65" s="46" t="s">
        <v>434</v>
      </c>
      <c r="B65" s="185">
        <v>604</v>
      </c>
      <c r="C65" s="181" t="s">
        <v>135</v>
      </c>
      <c r="D65" s="718">
        <v>110</v>
      </c>
      <c r="E65" s="719"/>
      <c r="F65" s="179"/>
    </row>
    <row r="66" spans="1:6" x14ac:dyDescent="0.25">
      <c r="A66" s="46" t="s">
        <v>435</v>
      </c>
      <c r="B66" s="185" t="s">
        <v>436</v>
      </c>
      <c r="C66" s="181" t="s">
        <v>138</v>
      </c>
      <c r="D66" s="720">
        <f>SUM(D67:D70)</f>
        <v>0</v>
      </c>
      <c r="E66" s="721">
        <f>SUM(E67:E70)</f>
        <v>0</v>
      </c>
      <c r="F66" s="179"/>
    </row>
    <row r="67" spans="1:6" x14ac:dyDescent="0.25">
      <c r="A67" s="46" t="s">
        <v>437</v>
      </c>
      <c r="B67" s="185">
        <v>611</v>
      </c>
      <c r="C67" s="181" t="s">
        <v>141</v>
      </c>
      <c r="D67" s="718"/>
      <c r="E67" s="719"/>
      <c r="F67" s="179"/>
    </row>
    <row r="68" spans="1:6" x14ac:dyDescent="0.25">
      <c r="A68" s="46" t="s">
        <v>438</v>
      </c>
      <c r="B68" s="185">
        <v>612</v>
      </c>
      <c r="C68" s="181" t="s">
        <v>144</v>
      </c>
      <c r="D68" s="718"/>
      <c r="E68" s="719"/>
      <c r="F68" s="179"/>
    </row>
    <row r="69" spans="1:6" x14ac:dyDescent="0.25">
      <c r="A69" s="46" t="s">
        <v>439</v>
      </c>
      <c r="B69" s="185">
        <v>613</v>
      </c>
      <c r="C69" s="181" t="s">
        <v>147</v>
      </c>
      <c r="D69" s="718"/>
      <c r="E69" s="719"/>
      <c r="F69" s="179"/>
    </row>
    <row r="70" spans="1:6" x14ac:dyDescent="0.25">
      <c r="A70" s="46" t="s">
        <v>440</v>
      </c>
      <c r="B70" s="185">
        <v>614</v>
      </c>
      <c r="C70" s="181" t="s">
        <v>150</v>
      </c>
      <c r="D70" s="718"/>
      <c r="E70" s="719"/>
      <c r="F70" s="179"/>
    </row>
    <row r="71" spans="1:6" x14ac:dyDescent="0.25">
      <c r="A71" s="46" t="s">
        <v>441</v>
      </c>
      <c r="B71" s="185" t="s">
        <v>442</v>
      </c>
      <c r="C71" s="181" t="s">
        <v>153</v>
      </c>
      <c r="D71" s="720">
        <f>SUM(D72:D75)</f>
        <v>159</v>
      </c>
      <c r="E71" s="721">
        <f>SUM(E72:E75)</f>
        <v>0</v>
      </c>
      <c r="F71" s="179"/>
    </row>
    <row r="72" spans="1:6" x14ac:dyDescent="0.25">
      <c r="A72" s="46" t="s">
        <v>443</v>
      </c>
      <c r="B72" s="185">
        <v>621</v>
      </c>
      <c r="C72" s="181" t="s">
        <v>156</v>
      </c>
      <c r="D72" s="718"/>
      <c r="E72" s="719"/>
      <c r="F72" s="179"/>
    </row>
    <row r="73" spans="1:6" x14ac:dyDescent="0.25">
      <c r="A73" s="46" t="s">
        <v>444</v>
      </c>
      <c r="B73" s="185">
        <v>622</v>
      </c>
      <c r="C73" s="181" t="s">
        <v>159</v>
      </c>
      <c r="D73" s="718">
        <v>24</v>
      </c>
      <c r="E73" s="719"/>
      <c r="F73" s="179"/>
    </row>
    <row r="74" spans="1:6" x14ac:dyDescent="0.25">
      <c r="A74" s="46" t="s">
        <v>445</v>
      </c>
      <c r="B74" s="185">
        <v>623</v>
      </c>
      <c r="C74" s="181" t="s">
        <v>162</v>
      </c>
      <c r="D74" s="718"/>
      <c r="E74" s="719"/>
      <c r="F74" s="179"/>
    </row>
    <row r="75" spans="1:6" x14ac:dyDescent="0.25">
      <c r="A75" s="46" t="s">
        <v>446</v>
      </c>
      <c r="B75" s="185">
        <v>624</v>
      </c>
      <c r="C75" s="181" t="s">
        <v>164</v>
      </c>
      <c r="D75" s="718">
        <v>135</v>
      </c>
      <c r="E75" s="719"/>
      <c r="F75" s="179"/>
    </row>
    <row r="76" spans="1:6" x14ac:dyDescent="0.25">
      <c r="A76" s="46" t="s">
        <v>447</v>
      </c>
      <c r="B76" s="185" t="s">
        <v>448</v>
      </c>
      <c r="C76" s="181" t="s">
        <v>167</v>
      </c>
      <c r="D76" s="720">
        <f>SUM(D77:D83)</f>
        <v>17161</v>
      </c>
      <c r="E76" s="721">
        <f>SUM(E77:E83)</f>
        <v>0</v>
      </c>
      <c r="F76" s="179"/>
    </row>
    <row r="77" spans="1:6" x14ac:dyDescent="0.25">
      <c r="A77" s="46" t="s">
        <v>449</v>
      </c>
      <c r="B77" s="185">
        <v>641</v>
      </c>
      <c r="C77" s="181" t="s">
        <v>170</v>
      </c>
      <c r="D77" s="718"/>
      <c r="E77" s="719"/>
      <c r="F77" s="179"/>
    </row>
    <row r="78" spans="1:6" x14ac:dyDescent="0.25">
      <c r="A78" s="46" t="s">
        <v>450</v>
      </c>
      <c r="B78" s="185">
        <v>642</v>
      </c>
      <c r="C78" s="181" t="s">
        <v>172</v>
      </c>
      <c r="D78" s="718">
        <v>1</v>
      </c>
      <c r="E78" s="719"/>
      <c r="F78" s="179"/>
    </row>
    <row r="79" spans="1:6" x14ac:dyDescent="0.25">
      <c r="A79" s="46" t="s">
        <v>451</v>
      </c>
      <c r="B79" s="185">
        <v>643</v>
      </c>
      <c r="C79" s="181" t="s">
        <v>175</v>
      </c>
      <c r="D79" s="718"/>
      <c r="E79" s="719"/>
      <c r="F79" s="179"/>
    </row>
    <row r="80" spans="1:6" x14ac:dyDescent="0.25">
      <c r="A80" s="46" t="s">
        <v>452</v>
      </c>
      <c r="B80" s="185">
        <v>644</v>
      </c>
      <c r="C80" s="181" t="s">
        <v>178</v>
      </c>
      <c r="D80" s="718">
        <v>184</v>
      </c>
      <c r="E80" s="719"/>
      <c r="F80" s="179"/>
    </row>
    <row r="81" spans="1:6" x14ac:dyDescent="0.25">
      <c r="A81" s="46" t="s">
        <v>453</v>
      </c>
      <c r="B81" s="185">
        <v>645</v>
      </c>
      <c r="C81" s="181" t="s">
        <v>181</v>
      </c>
      <c r="D81" s="718">
        <v>64</v>
      </c>
      <c r="E81" s="719"/>
      <c r="F81" s="179"/>
    </row>
    <row r="82" spans="1:6" x14ac:dyDescent="0.25">
      <c r="A82" s="46" t="s">
        <v>454</v>
      </c>
      <c r="B82" s="185">
        <v>648</v>
      </c>
      <c r="C82" s="181" t="s">
        <v>184</v>
      </c>
      <c r="D82" s="718">
        <v>558</v>
      </c>
      <c r="E82" s="719"/>
      <c r="F82" s="179"/>
    </row>
    <row r="83" spans="1:6" x14ac:dyDescent="0.25">
      <c r="A83" s="46" t="s">
        <v>455</v>
      </c>
      <c r="B83" s="185">
        <v>649</v>
      </c>
      <c r="C83" s="181" t="s">
        <v>187</v>
      </c>
      <c r="D83" s="718">
        <v>16354</v>
      </c>
      <c r="E83" s="719"/>
      <c r="F83" s="179"/>
    </row>
    <row r="84" spans="1:6" ht="12.75" customHeight="1" x14ac:dyDescent="0.25">
      <c r="A84" s="46" t="s">
        <v>693</v>
      </c>
      <c r="B84" s="185" t="s">
        <v>456</v>
      </c>
      <c r="C84" s="181" t="s">
        <v>189</v>
      </c>
      <c r="D84" s="720">
        <f>SUM(D85:D91)</f>
        <v>2</v>
      </c>
      <c r="E84" s="721">
        <f>SUM(E85:E91)</f>
        <v>15</v>
      </c>
      <c r="F84" s="179"/>
    </row>
    <row r="85" spans="1:6" x14ac:dyDescent="0.25">
      <c r="A85" s="46" t="s">
        <v>694</v>
      </c>
      <c r="B85" s="185">
        <v>652</v>
      </c>
      <c r="C85" s="181" t="s">
        <v>192</v>
      </c>
      <c r="D85" s="718"/>
      <c r="E85" s="719">
        <v>4</v>
      </c>
      <c r="F85" s="179"/>
    </row>
    <row r="86" spans="1:6" x14ac:dyDescent="0.25">
      <c r="A86" s="46" t="s">
        <v>457</v>
      </c>
      <c r="B86" s="185">
        <v>653</v>
      </c>
      <c r="C86" s="181" t="s">
        <v>194</v>
      </c>
      <c r="D86" s="718"/>
      <c r="E86" s="719"/>
      <c r="F86" s="179"/>
    </row>
    <row r="87" spans="1:6" x14ac:dyDescent="0.25">
      <c r="A87" s="46" t="s">
        <v>458</v>
      </c>
      <c r="B87" s="185">
        <v>654</v>
      </c>
      <c r="C87" s="181" t="s">
        <v>196</v>
      </c>
      <c r="D87" s="718">
        <v>2</v>
      </c>
      <c r="E87" s="719">
        <v>11</v>
      </c>
      <c r="F87" s="179"/>
    </row>
    <row r="88" spans="1:6" x14ac:dyDescent="0.25">
      <c r="A88" s="46" t="s">
        <v>459</v>
      </c>
      <c r="B88" s="185">
        <v>655</v>
      </c>
      <c r="C88" s="181" t="s">
        <v>199</v>
      </c>
      <c r="D88" s="718"/>
      <c r="E88" s="719"/>
      <c r="F88" s="179"/>
    </row>
    <row r="89" spans="1:6" x14ac:dyDescent="0.25">
      <c r="A89" s="46" t="s">
        <v>460</v>
      </c>
      <c r="B89" s="185">
        <v>656</v>
      </c>
      <c r="C89" s="181" t="s">
        <v>202</v>
      </c>
      <c r="D89" s="718"/>
      <c r="E89" s="719"/>
      <c r="F89" s="179"/>
    </row>
    <row r="90" spans="1:6" x14ac:dyDescent="0.25">
      <c r="A90" s="46" t="s">
        <v>461</v>
      </c>
      <c r="B90" s="185">
        <v>657</v>
      </c>
      <c r="C90" s="181" t="s">
        <v>205</v>
      </c>
      <c r="D90" s="718"/>
      <c r="E90" s="719"/>
      <c r="F90" s="179"/>
    </row>
    <row r="91" spans="1:6" x14ac:dyDescent="0.25">
      <c r="A91" s="46" t="s">
        <v>462</v>
      </c>
      <c r="B91" s="185">
        <v>659</v>
      </c>
      <c r="C91" s="181" t="s">
        <v>208</v>
      </c>
      <c r="D91" s="718"/>
      <c r="E91" s="719"/>
      <c r="F91" s="179"/>
    </row>
    <row r="92" spans="1:6" x14ac:dyDescent="0.25">
      <c r="A92" s="46" t="s">
        <v>463</v>
      </c>
      <c r="B92" s="185" t="s">
        <v>464</v>
      </c>
      <c r="C92" s="181" t="s">
        <v>211</v>
      </c>
      <c r="D92" s="720">
        <f>SUM(D93:D95)</f>
        <v>38</v>
      </c>
      <c r="E92" s="721">
        <f>SUM(E93:E95)</f>
        <v>0</v>
      </c>
      <c r="F92" s="179"/>
    </row>
    <row r="93" spans="1:6" x14ac:dyDescent="0.25">
      <c r="A93" s="46" t="s">
        <v>465</v>
      </c>
      <c r="B93" s="185">
        <v>681</v>
      </c>
      <c r="C93" s="181" t="s">
        <v>214</v>
      </c>
      <c r="D93" s="718"/>
      <c r="E93" s="719"/>
      <c r="F93" s="179"/>
    </row>
    <row r="94" spans="1:6" x14ac:dyDescent="0.25">
      <c r="A94" s="46" t="s">
        <v>466</v>
      </c>
      <c r="B94" s="185">
        <v>682</v>
      </c>
      <c r="C94" s="181" t="s">
        <v>217</v>
      </c>
      <c r="D94" s="718">
        <v>38</v>
      </c>
      <c r="E94" s="719"/>
      <c r="F94" s="179"/>
    </row>
    <row r="95" spans="1:6" x14ac:dyDescent="0.25">
      <c r="A95" s="46" t="s">
        <v>467</v>
      </c>
      <c r="B95" s="185">
        <v>684</v>
      </c>
      <c r="C95" s="181" t="s">
        <v>220</v>
      </c>
      <c r="D95" s="718"/>
      <c r="E95" s="719"/>
      <c r="F95" s="179"/>
    </row>
    <row r="96" spans="1:6" x14ac:dyDescent="0.25">
      <c r="A96" s="46" t="s">
        <v>468</v>
      </c>
      <c r="B96" s="185" t="s">
        <v>469</v>
      </c>
      <c r="C96" s="181" t="s">
        <v>223</v>
      </c>
      <c r="D96" s="720">
        <f>D97</f>
        <v>112068</v>
      </c>
      <c r="E96" s="721">
        <f>E97</f>
        <v>0</v>
      </c>
      <c r="F96" s="179"/>
    </row>
    <row r="97" spans="1:6" x14ac:dyDescent="0.25">
      <c r="A97" s="46" t="s">
        <v>470</v>
      </c>
      <c r="B97" s="185">
        <v>691</v>
      </c>
      <c r="C97" s="181" t="s">
        <v>226</v>
      </c>
      <c r="D97" s="718">
        <v>112068</v>
      </c>
      <c r="E97" s="719"/>
      <c r="F97" s="179"/>
    </row>
    <row r="98" spans="1:6" ht="25.5" x14ac:dyDescent="0.25">
      <c r="A98" s="46" t="s">
        <v>471</v>
      </c>
      <c r="B98" s="186" t="s">
        <v>658</v>
      </c>
      <c r="C98" s="181" t="s">
        <v>229</v>
      </c>
      <c r="D98" s="720">
        <f>D62+D66+D71+D76+D84+D92+D96</f>
        <v>137036</v>
      </c>
      <c r="E98" s="721">
        <f>E62+E66+E71+E76+E84+E92+E96</f>
        <v>2147</v>
      </c>
      <c r="F98" s="179"/>
    </row>
    <row r="99" spans="1:6" x14ac:dyDescent="0.25">
      <c r="A99" s="187" t="s">
        <v>472</v>
      </c>
      <c r="B99" s="185" t="s">
        <v>473</v>
      </c>
      <c r="C99" s="181" t="s">
        <v>232</v>
      </c>
      <c r="D99" s="720">
        <f>D98-D48</f>
        <v>501</v>
      </c>
      <c r="E99" s="721">
        <f>E98-E48</f>
        <v>628</v>
      </c>
      <c r="F99" s="179"/>
    </row>
    <row r="100" spans="1:6" x14ac:dyDescent="0.25">
      <c r="A100" s="46" t="s">
        <v>474</v>
      </c>
      <c r="B100" s="185">
        <v>591</v>
      </c>
      <c r="C100" s="181" t="s">
        <v>235</v>
      </c>
      <c r="D100" s="718">
        <v>71</v>
      </c>
      <c r="E100" s="719">
        <v>73</v>
      </c>
      <c r="F100" s="179"/>
    </row>
    <row r="101" spans="1:6" x14ac:dyDescent="0.25">
      <c r="A101" s="187" t="s">
        <v>475</v>
      </c>
      <c r="B101" s="185" t="s">
        <v>476</v>
      </c>
      <c r="C101" s="181" t="s">
        <v>238</v>
      </c>
      <c r="D101" s="718">
        <f>D99-D100</f>
        <v>430</v>
      </c>
      <c r="E101" s="719">
        <f>E99-E100</f>
        <v>555</v>
      </c>
      <c r="F101" s="179"/>
    </row>
    <row r="102" spans="1:6" ht="24" customHeight="1" x14ac:dyDescent="0.25">
      <c r="A102" s="1047"/>
      <c r="B102" s="1048"/>
      <c r="C102" s="1049"/>
      <c r="D102" s="1045" t="s">
        <v>705</v>
      </c>
      <c r="E102" s="1046"/>
      <c r="F102" s="165"/>
    </row>
    <row r="103" spans="1:6" ht="12.75" customHeight="1" x14ac:dyDescent="0.25">
      <c r="A103" s="352" t="s">
        <v>477</v>
      </c>
      <c r="B103" s="353" t="s">
        <v>590</v>
      </c>
      <c r="C103" s="45" t="s">
        <v>241</v>
      </c>
      <c r="D103" s="1035">
        <f>+D99+E99</f>
        <v>1129</v>
      </c>
      <c r="E103" s="1036"/>
    </row>
    <row r="104" spans="1:6" ht="12.75" customHeight="1" thickBot="1" x14ac:dyDescent="0.3">
      <c r="A104" s="351" t="s">
        <v>478</v>
      </c>
      <c r="B104" s="59" t="s">
        <v>591</v>
      </c>
      <c r="C104" s="52" t="s">
        <v>244</v>
      </c>
      <c r="D104" s="1037">
        <f>+D101+E101</f>
        <v>985</v>
      </c>
      <c r="E104" s="1038"/>
    </row>
    <row r="105" spans="1:6" ht="12.75" customHeight="1" x14ac:dyDescent="0.25">
      <c r="A105" s="188"/>
      <c r="B105" s="63"/>
      <c r="C105" s="63"/>
    </row>
    <row r="106" spans="1:6" ht="12.75" customHeight="1" x14ac:dyDescent="0.25">
      <c r="A106" s="60" t="s">
        <v>640</v>
      </c>
      <c r="B106" s="63"/>
      <c r="C106" s="63"/>
    </row>
    <row r="107" spans="1:6" ht="12.75" customHeight="1" x14ac:dyDescent="0.25">
      <c r="A107" s="38" t="s">
        <v>1011</v>
      </c>
      <c r="B107" s="63"/>
      <c r="C107" s="63"/>
    </row>
    <row r="108" spans="1:6" x14ac:dyDescent="0.25">
      <c r="A108" s="38" t="s">
        <v>1012</v>
      </c>
      <c r="B108" s="39"/>
      <c r="C108" s="39"/>
    </row>
    <row r="109" spans="1:6" x14ac:dyDescent="0.25">
      <c r="A109" s="221" t="s">
        <v>656</v>
      </c>
      <c r="B109" s="39"/>
      <c r="C109" s="39"/>
    </row>
    <row r="110" spans="1:6" x14ac:dyDescent="0.25">
      <c r="A110" s="221" t="s">
        <v>1004</v>
      </c>
    </row>
  </sheetData>
  <mergeCells count="10">
    <mergeCell ref="A102:C102"/>
    <mergeCell ref="D102:E102"/>
    <mergeCell ref="D103:E103"/>
    <mergeCell ref="D104:E104"/>
    <mergeCell ref="A1:E1"/>
    <mergeCell ref="A2:E2"/>
    <mergeCell ref="A3:E3"/>
    <mergeCell ref="A4:E4"/>
    <mergeCell ref="B6:C6"/>
    <mergeCell ref="A61:E61"/>
  </mergeCells>
  <pageMargins left="0.70866141732283472" right="0.70866141732283472" top="0.78740157480314965" bottom="0.78740157480314965" header="0.31496062992125984" footer="0.31496062992125984"/>
  <pageSetup paperSize="9" scale="7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
  <sheetViews>
    <sheetView windowProtection="1" workbookViewId="0">
      <selection activeCell="A58" sqref="A58"/>
    </sheetView>
  </sheetViews>
  <sheetFormatPr defaultRowHeight="12.75" x14ac:dyDescent="0.25"/>
  <cols>
    <col min="1" max="1" width="60.42578125" style="60" customWidth="1"/>
    <col min="2" max="2" width="13.85546875" style="175" customWidth="1"/>
    <col min="3" max="3" width="9.140625" style="175"/>
    <col min="4" max="4" width="12.5703125" style="234" customWidth="1"/>
    <col min="5" max="5" width="15.140625" style="234" customWidth="1"/>
    <col min="6" max="16384" width="9.140625" style="38"/>
  </cols>
  <sheetData>
    <row r="1" spans="1:6" ht="15.75" x14ac:dyDescent="0.25">
      <c r="A1" s="1031" t="s">
        <v>1014</v>
      </c>
      <c r="B1" s="1031"/>
      <c r="C1" s="1031"/>
      <c r="D1" s="1031"/>
      <c r="E1" s="1031"/>
    </row>
    <row r="2" spans="1:6" ht="12.75" customHeight="1" thickBot="1" x14ac:dyDescent="0.3">
      <c r="A2" s="1032"/>
      <c r="B2" s="1032"/>
      <c r="C2" s="1032"/>
      <c r="D2" s="1032"/>
      <c r="E2" s="1032"/>
    </row>
    <row r="3" spans="1:6" ht="27.95" customHeight="1" thickBot="1" x14ac:dyDescent="0.3">
      <c r="A3" s="1039" t="s">
        <v>1006</v>
      </c>
      <c r="B3" s="1040"/>
      <c r="C3" s="1040"/>
      <c r="D3" s="1040"/>
      <c r="E3" s="1041"/>
      <c r="F3" s="165"/>
    </row>
    <row r="4" spans="1:6" ht="15" customHeight="1" thickBot="1" x14ac:dyDescent="0.3">
      <c r="A4" s="1019" t="s">
        <v>610</v>
      </c>
      <c r="B4" s="1020"/>
      <c r="C4" s="1020"/>
      <c r="D4" s="1020"/>
      <c r="E4" s="1021"/>
    </row>
    <row r="5" spans="1:6" s="174" customFormat="1" ht="40.5" customHeight="1" thickBot="1" x14ac:dyDescent="0.3">
      <c r="A5" s="64" t="s">
        <v>1007</v>
      </c>
      <c r="B5" s="65" t="s">
        <v>835</v>
      </c>
      <c r="C5" s="66" t="s">
        <v>1008</v>
      </c>
      <c r="D5" s="235" t="s">
        <v>1009</v>
      </c>
      <c r="E5" s="236" t="s">
        <v>1010</v>
      </c>
      <c r="F5" s="176"/>
    </row>
    <row r="6" spans="1:6" s="174" customFormat="1" ht="12.75" customHeight="1" x14ac:dyDescent="0.25">
      <c r="A6" s="220" t="s">
        <v>381</v>
      </c>
      <c r="B6" s="1033"/>
      <c r="C6" s="1034"/>
      <c r="D6" s="237" t="s">
        <v>589</v>
      </c>
      <c r="E6" s="238" t="s">
        <v>507</v>
      </c>
      <c r="F6" s="173"/>
    </row>
    <row r="7" spans="1:6" x14ac:dyDescent="0.25">
      <c r="A7" s="57" t="s">
        <v>382</v>
      </c>
      <c r="B7" s="177" t="s">
        <v>383</v>
      </c>
      <c r="C7" s="178" t="s">
        <v>3</v>
      </c>
      <c r="D7" s="716">
        <f>SUM(D8:D11)</f>
        <v>2278</v>
      </c>
      <c r="E7" s="717">
        <f>SUM(E8:E11)</f>
        <v>851</v>
      </c>
      <c r="F7" s="179"/>
    </row>
    <row r="8" spans="1:6" x14ac:dyDescent="0.25">
      <c r="A8" s="46" t="s">
        <v>384</v>
      </c>
      <c r="B8" s="180">
        <v>501</v>
      </c>
      <c r="C8" s="181" t="s">
        <v>6</v>
      </c>
      <c r="D8" s="718">
        <v>1421</v>
      </c>
      <c r="E8" s="719">
        <v>705</v>
      </c>
      <c r="F8" s="179"/>
    </row>
    <row r="9" spans="1:6" x14ac:dyDescent="0.25">
      <c r="A9" s="46" t="s">
        <v>385</v>
      </c>
      <c r="B9" s="180">
        <v>502</v>
      </c>
      <c r="C9" s="181" t="s">
        <v>9</v>
      </c>
      <c r="D9" s="718">
        <v>857</v>
      </c>
      <c r="E9" s="719">
        <v>146</v>
      </c>
      <c r="F9" s="179"/>
    </row>
    <row r="10" spans="1:6" x14ac:dyDescent="0.25">
      <c r="A10" s="46" t="s">
        <v>386</v>
      </c>
      <c r="B10" s="180">
        <v>503</v>
      </c>
      <c r="C10" s="181" t="s">
        <v>12</v>
      </c>
      <c r="D10" s="718"/>
      <c r="E10" s="719"/>
      <c r="F10" s="179"/>
    </row>
    <row r="11" spans="1:6" x14ac:dyDescent="0.25">
      <c r="A11" s="46" t="s">
        <v>387</v>
      </c>
      <c r="B11" s="180">
        <v>504</v>
      </c>
      <c r="C11" s="181" t="s">
        <v>15</v>
      </c>
      <c r="D11" s="718"/>
      <c r="E11" s="719"/>
      <c r="F11" s="179"/>
    </row>
    <row r="12" spans="1:6" x14ac:dyDescent="0.25">
      <c r="A12" s="46" t="s">
        <v>388</v>
      </c>
      <c r="B12" s="180" t="s">
        <v>389</v>
      </c>
      <c r="C12" s="181" t="s">
        <v>18</v>
      </c>
      <c r="D12" s="720">
        <f>SUM(D13:D16)</f>
        <v>180</v>
      </c>
      <c r="E12" s="721">
        <f>SUM(E13:E16)</f>
        <v>56</v>
      </c>
      <c r="F12" s="179"/>
    </row>
    <row r="13" spans="1:6" x14ac:dyDescent="0.25">
      <c r="A13" s="46" t="s">
        <v>390</v>
      </c>
      <c r="B13" s="180">
        <v>511</v>
      </c>
      <c r="C13" s="181" t="s">
        <v>21</v>
      </c>
      <c r="D13" s="718">
        <v>8</v>
      </c>
      <c r="E13" s="719">
        <v>6</v>
      </c>
      <c r="F13" s="179"/>
    </row>
    <row r="14" spans="1:6" x14ac:dyDescent="0.25">
      <c r="A14" s="46" t="s">
        <v>391</v>
      </c>
      <c r="B14" s="180">
        <v>512</v>
      </c>
      <c r="C14" s="181" t="s">
        <v>24</v>
      </c>
      <c r="D14" s="718"/>
      <c r="E14" s="719"/>
      <c r="F14" s="179"/>
    </row>
    <row r="15" spans="1:6" x14ac:dyDescent="0.25">
      <c r="A15" s="46" t="s">
        <v>392</v>
      </c>
      <c r="B15" s="180">
        <v>513</v>
      </c>
      <c r="C15" s="181" t="s">
        <v>27</v>
      </c>
      <c r="D15" s="718"/>
      <c r="E15" s="719"/>
      <c r="F15" s="179"/>
    </row>
    <row r="16" spans="1:6" x14ac:dyDescent="0.25">
      <c r="A16" s="46" t="s">
        <v>393</v>
      </c>
      <c r="B16" s="180">
        <v>518</v>
      </c>
      <c r="C16" s="181" t="s">
        <v>30</v>
      </c>
      <c r="D16" s="718">
        <v>172</v>
      </c>
      <c r="E16" s="719">
        <v>50</v>
      </c>
      <c r="F16" s="179"/>
    </row>
    <row r="17" spans="1:6" x14ac:dyDescent="0.25">
      <c r="A17" s="46" t="s">
        <v>394</v>
      </c>
      <c r="B17" s="180" t="s">
        <v>395</v>
      </c>
      <c r="C17" s="181" t="s">
        <v>33</v>
      </c>
      <c r="D17" s="720">
        <f>SUM(D18:D22)</f>
        <v>2080</v>
      </c>
      <c r="E17" s="721">
        <f>SUM(E18:E22)</f>
        <v>717</v>
      </c>
      <c r="F17" s="179"/>
    </row>
    <row r="18" spans="1:6" x14ac:dyDescent="0.25">
      <c r="A18" s="46" t="s">
        <v>396</v>
      </c>
      <c r="B18" s="180">
        <v>521</v>
      </c>
      <c r="C18" s="181" t="s">
        <v>36</v>
      </c>
      <c r="D18" s="718">
        <v>1544</v>
      </c>
      <c r="E18" s="719">
        <v>535</v>
      </c>
      <c r="F18" s="179"/>
    </row>
    <row r="19" spans="1:6" x14ac:dyDescent="0.25">
      <c r="A19" s="46" t="s">
        <v>397</v>
      </c>
      <c r="B19" s="180">
        <v>524</v>
      </c>
      <c r="C19" s="181" t="s">
        <v>39</v>
      </c>
      <c r="D19" s="718">
        <v>508</v>
      </c>
      <c r="E19" s="719">
        <v>177</v>
      </c>
      <c r="F19" s="179"/>
    </row>
    <row r="20" spans="1:6" x14ac:dyDescent="0.25">
      <c r="A20" s="46" t="s">
        <v>398</v>
      </c>
      <c r="B20" s="180">
        <v>525</v>
      </c>
      <c r="C20" s="181" t="s">
        <v>42</v>
      </c>
      <c r="D20" s="718"/>
      <c r="E20" s="719"/>
      <c r="F20" s="179"/>
    </row>
    <row r="21" spans="1:6" x14ac:dyDescent="0.25">
      <c r="A21" s="46" t="s">
        <v>399</v>
      </c>
      <c r="B21" s="180">
        <v>527</v>
      </c>
      <c r="C21" s="181" t="s">
        <v>45</v>
      </c>
      <c r="D21" s="718">
        <v>28</v>
      </c>
      <c r="E21" s="719">
        <v>5</v>
      </c>
      <c r="F21" s="179"/>
    </row>
    <row r="22" spans="1:6" x14ac:dyDescent="0.25">
      <c r="A22" s="46" t="s">
        <v>400</v>
      </c>
      <c r="B22" s="180">
        <v>528</v>
      </c>
      <c r="C22" s="181" t="s">
        <v>48</v>
      </c>
      <c r="D22" s="718"/>
      <c r="E22" s="719"/>
      <c r="F22" s="179"/>
    </row>
    <row r="23" spans="1:6" x14ac:dyDescent="0.25">
      <c r="A23" s="46" t="s">
        <v>401</v>
      </c>
      <c r="B23" s="180" t="s">
        <v>402</v>
      </c>
      <c r="C23" s="181" t="s">
        <v>51</v>
      </c>
      <c r="D23" s="720">
        <f>SUM(D24:D26)</f>
        <v>0</v>
      </c>
      <c r="E23" s="721">
        <f>SUM(E24:E26)</f>
        <v>0</v>
      </c>
      <c r="F23" s="179"/>
    </row>
    <row r="24" spans="1:6" x14ac:dyDescent="0.25">
      <c r="A24" s="46" t="s">
        <v>403</v>
      </c>
      <c r="B24" s="180">
        <v>531</v>
      </c>
      <c r="C24" s="181" t="s">
        <v>54</v>
      </c>
      <c r="D24" s="718"/>
      <c r="E24" s="719"/>
      <c r="F24" s="179"/>
    </row>
    <row r="25" spans="1:6" x14ac:dyDescent="0.25">
      <c r="A25" s="46" t="s">
        <v>404</v>
      </c>
      <c r="B25" s="180">
        <v>532</v>
      </c>
      <c r="C25" s="181" t="s">
        <v>57</v>
      </c>
      <c r="D25" s="718"/>
      <c r="E25" s="719"/>
      <c r="F25" s="179"/>
    </row>
    <row r="26" spans="1:6" x14ac:dyDescent="0.25">
      <c r="A26" s="46" t="s">
        <v>405</v>
      </c>
      <c r="B26" s="180">
        <v>538</v>
      </c>
      <c r="C26" s="181" t="s">
        <v>60</v>
      </c>
      <c r="D26" s="718"/>
      <c r="E26" s="719"/>
      <c r="F26" s="179"/>
    </row>
    <row r="27" spans="1:6" x14ac:dyDescent="0.25">
      <c r="A27" s="46" t="s">
        <v>406</v>
      </c>
      <c r="B27" s="180" t="s">
        <v>407</v>
      </c>
      <c r="C27" s="181" t="s">
        <v>63</v>
      </c>
      <c r="D27" s="720">
        <f>SUM(D28:D35)</f>
        <v>7</v>
      </c>
      <c r="E27" s="721">
        <f>SUM(E28:E35)</f>
        <v>3</v>
      </c>
      <c r="F27" s="179"/>
    </row>
    <row r="28" spans="1:6" x14ac:dyDescent="0.25">
      <c r="A28" s="46" t="s">
        <v>408</v>
      </c>
      <c r="B28" s="180">
        <v>541</v>
      </c>
      <c r="C28" s="181" t="s">
        <v>66</v>
      </c>
      <c r="D28" s="718"/>
      <c r="E28" s="719"/>
      <c r="F28" s="179"/>
    </row>
    <row r="29" spans="1:6" x14ac:dyDescent="0.25">
      <c r="A29" s="46" t="s">
        <v>409</v>
      </c>
      <c r="B29" s="180">
        <v>542</v>
      </c>
      <c r="C29" s="181" t="s">
        <v>69</v>
      </c>
      <c r="D29" s="718"/>
      <c r="E29" s="719"/>
      <c r="F29" s="179"/>
    </row>
    <row r="30" spans="1:6" x14ac:dyDescent="0.25">
      <c r="A30" s="46" t="s">
        <v>410</v>
      </c>
      <c r="B30" s="180">
        <v>543</v>
      </c>
      <c r="C30" s="181" t="s">
        <v>72</v>
      </c>
      <c r="D30" s="718"/>
      <c r="E30" s="719"/>
      <c r="F30" s="179"/>
    </row>
    <row r="31" spans="1:6" x14ac:dyDescent="0.25">
      <c r="A31" s="46" t="s">
        <v>411</v>
      </c>
      <c r="B31" s="180">
        <v>544</v>
      </c>
      <c r="C31" s="181" t="s">
        <v>75</v>
      </c>
      <c r="D31" s="718"/>
      <c r="E31" s="719"/>
      <c r="F31" s="179"/>
    </row>
    <row r="32" spans="1:6" x14ac:dyDescent="0.25">
      <c r="A32" s="46" t="s">
        <v>412</v>
      </c>
      <c r="B32" s="180">
        <v>545</v>
      </c>
      <c r="C32" s="181" t="s">
        <v>78</v>
      </c>
      <c r="D32" s="718"/>
      <c r="E32" s="719"/>
      <c r="F32" s="179"/>
    </row>
    <row r="33" spans="1:6" x14ac:dyDescent="0.25">
      <c r="A33" s="46" t="s">
        <v>413</v>
      </c>
      <c r="B33" s="180">
        <v>546</v>
      </c>
      <c r="C33" s="181" t="s">
        <v>81</v>
      </c>
      <c r="D33" s="718"/>
      <c r="E33" s="719"/>
      <c r="F33" s="179"/>
    </row>
    <row r="34" spans="1:6" x14ac:dyDescent="0.25">
      <c r="A34" s="46" t="s">
        <v>414</v>
      </c>
      <c r="B34" s="180">
        <v>548</v>
      </c>
      <c r="C34" s="181" t="s">
        <v>83</v>
      </c>
      <c r="D34" s="718">
        <v>1</v>
      </c>
      <c r="E34" s="719">
        <v>1</v>
      </c>
      <c r="F34" s="179"/>
    </row>
    <row r="35" spans="1:6" x14ac:dyDescent="0.25">
      <c r="A35" s="46" t="s">
        <v>415</v>
      </c>
      <c r="B35" s="180">
        <v>549</v>
      </c>
      <c r="C35" s="181" t="s">
        <v>86</v>
      </c>
      <c r="D35" s="718">
        <v>6</v>
      </c>
      <c r="E35" s="719">
        <v>2</v>
      </c>
      <c r="F35" s="179"/>
    </row>
    <row r="36" spans="1:6" ht="12.75" customHeight="1" x14ac:dyDescent="0.25">
      <c r="A36" s="46" t="s">
        <v>689</v>
      </c>
      <c r="B36" s="180" t="s">
        <v>416</v>
      </c>
      <c r="C36" s="181" t="s">
        <v>89</v>
      </c>
      <c r="D36" s="720">
        <f>SUM(D37:D42)</f>
        <v>49</v>
      </c>
      <c r="E36" s="721">
        <f>SUM(E37:E42)</f>
        <v>0</v>
      </c>
      <c r="F36" s="179"/>
    </row>
    <row r="37" spans="1:6" x14ac:dyDescent="0.25">
      <c r="A37" s="46" t="s">
        <v>690</v>
      </c>
      <c r="B37" s="180">
        <v>551</v>
      </c>
      <c r="C37" s="181" t="s">
        <v>92</v>
      </c>
      <c r="D37" s="718">
        <v>49</v>
      </c>
      <c r="E37" s="719"/>
      <c r="F37" s="179"/>
    </row>
    <row r="38" spans="1:6" ht="12.75" customHeight="1" x14ac:dyDescent="0.25">
      <c r="A38" s="46" t="s">
        <v>691</v>
      </c>
      <c r="B38" s="180">
        <v>552</v>
      </c>
      <c r="C38" s="181" t="s">
        <v>95</v>
      </c>
      <c r="D38" s="718"/>
      <c r="E38" s="719"/>
      <c r="F38" s="179"/>
    </row>
    <row r="39" spans="1:6" x14ac:dyDescent="0.25">
      <c r="A39" s="46" t="s">
        <v>417</v>
      </c>
      <c r="B39" s="180">
        <v>553</v>
      </c>
      <c r="C39" s="181" t="s">
        <v>98</v>
      </c>
      <c r="D39" s="718"/>
      <c r="E39" s="719"/>
      <c r="F39" s="179"/>
    </row>
    <row r="40" spans="1:6" x14ac:dyDescent="0.25">
      <c r="A40" s="46" t="s">
        <v>418</v>
      </c>
      <c r="B40" s="180">
        <v>554</v>
      </c>
      <c r="C40" s="181" t="s">
        <v>101</v>
      </c>
      <c r="D40" s="718"/>
      <c r="E40" s="719"/>
      <c r="F40" s="179"/>
    </row>
    <row r="41" spans="1:6" x14ac:dyDescent="0.25">
      <c r="A41" s="46" t="s">
        <v>419</v>
      </c>
      <c r="B41" s="180">
        <v>556</v>
      </c>
      <c r="C41" s="181" t="s">
        <v>104</v>
      </c>
      <c r="D41" s="718"/>
      <c r="E41" s="719"/>
      <c r="F41" s="179"/>
    </row>
    <row r="42" spans="1:6" x14ac:dyDescent="0.25">
      <c r="A42" s="46" t="s">
        <v>420</v>
      </c>
      <c r="B42" s="180">
        <v>559</v>
      </c>
      <c r="C42" s="181" t="s">
        <v>107</v>
      </c>
      <c r="D42" s="718"/>
      <c r="E42" s="719"/>
      <c r="F42" s="179"/>
    </row>
    <row r="43" spans="1:6" x14ac:dyDescent="0.25">
      <c r="A43" s="46" t="s">
        <v>421</v>
      </c>
      <c r="B43" s="180" t="s">
        <v>422</v>
      </c>
      <c r="C43" s="181" t="s">
        <v>110</v>
      </c>
      <c r="D43" s="720">
        <f>SUM(D44:D45)</f>
        <v>0</v>
      </c>
      <c r="E43" s="721">
        <f>SUM(E44:E45)</f>
        <v>0</v>
      </c>
      <c r="F43" s="179"/>
    </row>
    <row r="44" spans="1:6" x14ac:dyDescent="0.25">
      <c r="A44" s="46" t="s">
        <v>692</v>
      </c>
      <c r="B44" s="180">
        <v>581</v>
      </c>
      <c r="C44" s="181" t="s">
        <v>113</v>
      </c>
      <c r="D44" s="718"/>
      <c r="E44" s="719"/>
      <c r="F44" s="179"/>
    </row>
    <row r="45" spans="1:6" x14ac:dyDescent="0.25">
      <c r="A45" s="46" t="s">
        <v>423</v>
      </c>
      <c r="B45" s="180">
        <v>582</v>
      </c>
      <c r="C45" s="181" t="s">
        <v>115</v>
      </c>
      <c r="D45" s="718"/>
      <c r="E45" s="719"/>
      <c r="F45" s="179"/>
    </row>
    <row r="46" spans="1:6" x14ac:dyDescent="0.25">
      <c r="A46" s="46" t="s">
        <v>424</v>
      </c>
      <c r="B46" s="180" t="s">
        <v>425</v>
      </c>
      <c r="C46" s="181" t="s">
        <v>117</v>
      </c>
      <c r="D46" s="720">
        <f>D47</f>
        <v>0</v>
      </c>
      <c r="E46" s="721">
        <f>E47</f>
        <v>0</v>
      </c>
      <c r="F46" s="179"/>
    </row>
    <row r="47" spans="1:6" ht="13.5" thickBot="1" x14ac:dyDescent="0.3">
      <c r="A47" s="724" t="s">
        <v>426</v>
      </c>
      <c r="B47" s="725">
        <v>595</v>
      </c>
      <c r="C47" s="726" t="s">
        <v>120</v>
      </c>
      <c r="D47" s="727"/>
      <c r="E47" s="728"/>
      <c r="F47" s="179"/>
    </row>
    <row r="48" spans="1:6" ht="33.75" customHeight="1" thickBot="1" x14ac:dyDescent="0.3">
      <c r="A48" s="729" t="s">
        <v>427</v>
      </c>
      <c r="B48" s="730" t="s">
        <v>428</v>
      </c>
      <c r="C48" s="731" t="s">
        <v>123</v>
      </c>
      <c r="D48" s="732">
        <f>D7+D12+D17+D23+D27+D36+D43+D46</f>
        <v>4594</v>
      </c>
      <c r="E48" s="733">
        <f>E7+E12+E17+E23+E27+E36+E43+E46</f>
        <v>1627</v>
      </c>
      <c r="F48" s="179"/>
    </row>
    <row r="49" spans="1:6" ht="23.25" customHeight="1" x14ac:dyDescent="0.25">
      <c r="B49" s="734"/>
      <c r="C49" s="179"/>
      <c r="D49" s="735"/>
      <c r="E49" s="735"/>
      <c r="F49" s="179"/>
    </row>
    <row r="50" spans="1:6" ht="23.25" customHeight="1" x14ac:dyDescent="0.25">
      <c r="B50" s="734"/>
      <c r="C50" s="179"/>
      <c r="D50" s="735"/>
      <c r="E50" s="735"/>
      <c r="F50" s="179"/>
    </row>
    <row r="51" spans="1:6" ht="23.25" customHeight="1" x14ac:dyDescent="0.25">
      <c r="B51" s="734"/>
      <c r="C51" s="179"/>
      <c r="D51" s="735"/>
      <c r="E51" s="735"/>
      <c r="F51" s="179"/>
    </row>
    <row r="52" spans="1:6" ht="23.25" customHeight="1" x14ac:dyDescent="0.25">
      <c r="B52" s="734"/>
      <c r="C52" s="179"/>
      <c r="D52" s="735"/>
      <c r="E52" s="735"/>
      <c r="F52" s="179"/>
    </row>
    <row r="53" spans="1:6" ht="23.25" customHeight="1" x14ac:dyDescent="0.25">
      <c r="B53" s="734"/>
      <c r="C53" s="179"/>
      <c r="D53" s="735"/>
      <c r="E53" s="735"/>
      <c r="F53" s="179"/>
    </row>
    <row r="54" spans="1:6" ht="23.25" customHeight="1" x14ac:dyDescent="0.25">
      <c r="B54" s="734"/>
      <c r="C54" s="179"/>
      <c r="D54" s="735"/>
      <c r="E54" s="735"/>
      <c r="F54" s="179"/>
    </row>
    <row r="55" spans="1:6" ht="23.25" customHeight="1" x14ac:dyDescent="0.25">
      <c r="B55" s="734"/>
      <c r="C55" s="179"/>
      <c r="D55" s="735"/>
      <c r="E55" s="735"/>
      <c r="F55" s="179"/>
    </row>
    <row r="56" spans="1:6" ht="23.25" customHeight="1" x14ac:dyDescent="0.25">
      <c r="B56" s="734"/>
      <c r="C56" s="179"/>
      <c r="D56" s="735"/>
      <c r="E56" s="735"/>
      <c r="F56" s="179"/>
    </row>
    <row r="57" spans="1:6" ht="23.25" customHeight="1" x14ac:dyDescent="0.25">
      <c r="B57" s="734"/>
      <c r="C57" s="179"/>
      <c r="D57" s="735"/>
      <c r="E57" s="735"/>
      <c r="F57" s="179"/>
    </row>
    <row r="58" spans="1:6" ht="23.25" customHeight="1" x14ac:dyDescent="0.25">
      <c r="B58" s="734"/>
      <c r="C58" s="179"/>
      <c r="D58" s="735"/>
      <c r="E58" s="735"/>
      <c r="F58" s="179"/>
    </row>
    <row r="59" spans="1:6" ht="23.25" customHeight="1" x14ac:dyDescent="0.25">
      <c r="B59" s="734"/>
      <c r="C59" s="179"/>
      <c r="D59" s="735"/>
      <c r="E59" s="735"/>
      <c r="F59" s="179"/>
    </row>
    <row r="60" spans="1:6" ht="23.25" customHeight="1" x14ac:dyDescent="0.25">
      <c r="B60" s="734"/>
      <c r="C60" s="179"/>
      <c r="D60" s="735"/>
      <c r="E60" s="735"/>
      <c r="F60" s="179"/>
    </row>
    <row r="61" spans="1:6" ht="12.75" customHeight="1" thickBot="1" x14ac:dyDescent="0.3">
      <c r="A61" s="1050" t="s">
        <v>429</v>
      </c>
      <c r="B61" s="1051"/>
      <c r="C61" s="1051"/>
      <c r="D61" s="1051"/>
      <c r="E61" s="1051"/>
      <c r="F61" s="176"/>
    </row>
    <row r="62" spans="1:6" x14ac:dyDescent="0.25">
      <c r="A62" s="57" t="s">
        <v>430</v>
      </c>
      <c r="B62" s="184" t="s">
        <v>431</v>
      </c>
      <c r="C62" s="178" t="s">
        <v>126</v>
      </c>
      <c r="D62" s="716">
        <f>SUM(D63:D65)</f>
        <v>3626</v>
      </c>
      <c r="E62" s="717">
        <f>SUM(E63:E65)</f>
        <v>2022</v>
      </c>
      <c r="F62" s="179"/>
    </row>
    <row r="63" spans="1:6" x14ac:dyDescent="0.25">
      <c r="A63" s="46" t="s">
        <v>432</v>
      </c>
      <c r="B63" s="185">
        <v>601</v>
      </c>
      <c r="C63" s="181" t="s">
        <v>129</v>
      </c>
      <c r="D63" s="718"/>
      <c r="E63" s="719"/>
      <c r="F63" s="179"/>
    </row>
    <row r="64" spans="1:6" x14ac:dyDescent="0.25">
      <c r="A64" s="46" t="s">
        <v>433</v>
      </c>
      <c r="B64" s="185">
        <v>602</v>
      </c>
      <c r="C64" s="181" t="s">
        <v>132</v>
      </c>
      <c r="D64" s="718">
        <v>3626</v>
      </c>
      <c r="E64" s="719">
        <v>2022</v>
      </c>
      <c r="F64" s="179"/>
    </row>
    <row r="65" spans="1:6" x14ac:dyDescent="0.25">
      <c r="A65" s="46" t="s">
        <v>434</v>
      </c>
      <c r="B65" s="185">
        <v>604</v>
      </c>
      <c r="C65" s="181" t="s">
        <v>135</v>
      </c>
      <c r="D65" s="718"/>
      <c r="E65" s="719"/>
      <c r="F65" s="179"/>
    </row>
    <row r="66" spans="1:6" x14ac:dyDescent="0.25">
      <c r="A66" s="46" t="s">
        <v>435</v>
      </c>
      <c r="B66" s="185" t="s">
        <v>436</v>
      </c>
      <c r="C66" s="181" t="s">
        <v>138</v>
      </c>
      <c r="D66" s="720">
        <f>SUM(D67:D70)</f>
        <v>0</v>
      </c>
      <c r="E66" s="721">
        <f>SUM(E67:E70)</f>
        <v>0</v>
      </c>
      <c r="F66" s="179"/>
    </row>
    <row r="67" spans="1:6" x14ac:dyDescent="0.25">
      <c r="A67" s="46" t="s">
        <v>437</v>
      </c>
      <c r="B67" s="185">
        <v>611</v>
      </c>
      <c r="C67" s="181" t="s">
        <v>141</v>
      </c>
      <c r="D67" s="718"/>
      <c r="E67" s="719"/>
      <c r="F67" s="179"/>
    </row>
    <row r="68" spans="1:6" x14ac:dyDescent="0.25">
      <c r="A68" s="46" t="s">
        <v>438</v>
      </c>
      <c r="B68" s="185">
        <v>612</v>
      </c>
      <c r="C68" s="181" t="s">
        <v>144</v>
      </c>
      <c r="D68" s="718"/>
      <c r="E68" s="719"/>
      <c r="F68" s="179"/>
    </row>
    <row r="69" spans="1:6" x14ac:dyDescent="0.25">
      <c r="A69" s="46" t="s">
        <v>439</v>
      </c>
      <c r="B69" s="185">
        <v>613</v>
      </c>
      <c r="C69" s="181" t="s">
        <v>147</v>
      </c>
      <c r="D69" s="718"/>
      <c r="E69" s="719"/>
      <c r="F69" s="179"/>
    </row>
    <row r="70" spans="1:6" x14ac:dyDescent="0.25">
      <c r="A70" s="46" t="s">
        <v>440</v>
      </c>
      <c r="B70" s="185">
        <v>614</v>
      </c>
      <c r="C70" s="181" t="s">
        <v>150</v>
      </c>
      <c r="D70" s="718"/>
      <c r="E70" s="719"/>
      <c r="F70" s="179"/>
    </row>
    <row r="71" spans="1:6" x14ac:dyDescent="0.25">
      <c r="A71" s="46" t="s">
        <v>441</v>
      </c>
      <c r="B71" s="185" t="s">
        <v>442</v>
      </c>
      <c r="C71" s="181" t="s">
        <v>153</v>
      </c>
      <c r="D71" s="720">
        <f>SUM(D72:D75)</f>
        <v>0</v>
      </c>
      <c r="E71" s="721">
        <f>SUM(E72:E75)</f>
        <v>0</v>
      </c>
      <c r="F71" s="179"/>
    </row>
    <row r="72" spans="1:6" x14ac:dyDescent="0.25">
      <c r="A72" s="46" t="s">
        <v>443</v>
      </c>
      <c r="B72" s="185">
        <v>621</v>
      </c>
      <c r="C72" s="181" t="s">
        <v>156</v>
      </c>
      <c r="D72" s="718"/>
      <c r="E72" s="719"/>
      <c r="F72" s="179"/>
    </row>
    <row r="73" spans="1:6" x14ac:dyDescent="0.25">
      <c r="A73" s="46" t="s">
        <v>444</v>
      </c>
      <c r="B73" s="185">
        <v>622</v>
      </c>
      <c r="C73" s="181" t="s">
        <v>159</v>
      </c>
      <c r="D73" s="718"/>
      <c r="E73" s="719"/>
      <c r="F73" s="179"/>
    </row>
    <row r="74" spans="1:6" x14ac:dyDescent="0.25">
      <c r="A74" s="46" t="s">
        <v>445</v>
      </c>
      <c r="B74" s="185">
        <v>623</v>
      </c>
      <c r="C74" s="181" t="s">
        <v>162</v>
      </c>
      <c r="D74" s="718"/>
      <c r="E74" s="719"/>
      <c r="F74" s="179"/>
    </row>
    <row r="75" spans="1:6" x14ac:dyDescent="0.25">
      <c r="A75" s="46" t="s">
        <v>446</v>
      </c>
      <c r="B75" s="185">
        <v>624</v>
      </c>
      <c r="C75" s="181" t="s">
        <v>164</v>
      </c>
      <c r="D75" s="718"/>
      <c r="E75" s="719"/>
      <c r="F75" s="179"/>
    </row>
    <row r="76" spans="1:6" x14ac:dyDescent="0.25">
      <c r="A76" s="46" t="s">
        <v>447</v>
      </c>
      <c r="B76" s="185" t="s">
        <v>448</v>
      </c>
      <c r="C76" s="181" t="s">
        <v>167</v>
      </c>
      <c r="D76" s="720">
        <f>SUM(D77:D83)</f>
        <v>15</v>
      </c>
      <c r="E76" s="721">
        <f>SUM(E77:E83)</f>
        <v>0</v>
      </c>
      <c r="F76" s="179"/>
    </row>
    <row r="77" spans="1:6" x14ac:dyDescent="0.25">
      <c r="A77" s="46" t="s">
        <v>449</v>
      </c>
      <c r="B77" s="185">
        <v>641</v>
      </c>
      <c r="C77" s="181" t="s">
        <v>170</v>
      </c>
      <c r="D77" s="718"/>
      <c r="E77" s="719"/>
      <c r="F77" s="179"/>
    </row>
    <row r="78" spans="1:6" x14ac:dyDescent="0.25">
      <c r="A78" s="46" t="s">
        <v>450</v>
      </c>
      <c r="B78" s="185">
        <v>642</v>
      </c>
      <c r="C78" s="181" t="s">
        <v>172</v>
      </c>
      <c r="D78" s="718">
        <v>5</v>
      </c>
      <c r="E78" s="719"/>
      <c r="F78" s="179"/>
    </row>
    <row r="79" spans="1:6" x14ac:dyDescent="0.25">
      <c r="A79" s="46" t="s">
        <v>451</v>
      </c>
      <c r="B79" s="185">
        <v>643</v>
      </c>
      <c r="C79" s="181" t="s">
        <v>175</v>
      </c>
      <c r="D79" s="718"/>
      <c r="E79" s="719"/>
      <c r="F79" s="179"/>
    </row>
    <row r="80" spans="1:6" x14ac:dyDescent="0.25">
      <c r="A80" s="46" t="s">
        <v>452</v>
      </c>
      <c r="B80" s="185">
        <v>644</v>
      </c>
      <c r="C80" s="181" t="s">
        <v>178</v>
      </c>
      <c r="D80" s="718"/>
      <c r="E80" s="719"/>
      <c r="F80" s="179"/>
    </row>
    <row r="81" spans="1:6" x14ac:dyDescent="0.25">
      <c r="A81" s="46" t="s">
        <v>453</v>
      </c>
      <c r="B81" s="185">
        <v>645</v>
      </c>
      <c r="C81" s="181" t="s">
        <v>181</v>
      </c>
      <c r="D81" s="718"/>
      <c r="E81" s="719"/>
      <c r="F81" s="179"/>
    </row>
    <row r="82" spans="1:6" x14ac:dyDescent="0.25">
      <c r="A82" s="46" t="s">
        <v>454</v>
      </c>
      <c r="B82" s="185">
        <v>648</v>
      </c>
      <c r="C82" s="181" t="s">
        <v>184</v>
      </c>
      <c r="D82" s="718"/>
      <c r="E82" s="719"/>
      <c r="F82" s="179"/>
    </row>
    <row r="83" spans="1:6" x14ac:dyDescent="0.25">
      <c r="A83" s="46" t="s">
        <v>455</v>
      </c>
      <c r="B83" s="185">
        <v>649</v>
      </c>
      <c r="C83" s="181" t="s">
        <v>187</v>
      </c>
      <c r="D83" s="718">
        <v>10</v>
      </c>
      <c r="E83" s="719"/>
      <c r="F83" s="179"/>
    </row>
    <row r="84" spans="1:6" ht="12.75" customHeight="1" x14ac:dyDescent="0.25">
      <c r="A84" s="46" t="s">
        <v>693</v>
      </c>
      <c r="B84" s="185" t="s">
        <v>456</v>
      </c>
      <c r="C84" s="181" t="s">
        <v>189</v>
      </c>
      <c r="D84" s="720">
        <f>SUM(D85:D91)</f>
        <v>4</v>
      </c>
      <c r="E84" s="721">
        <f>SUM(E85:E91)</f>
        <v>0</v>
      </c>
      <c r="F84" s="179"/>
    </row>
    <row r="85" spans="1:6" x14ac:dyDescent="0.25">
      <c r="A85" s="46" t="s">
        <v>694</v>
      </c>
      <c r="B85" s="185">
        <v>652</v>
      </c>
      <c r="C85" s="181" t="s">
        <v>192</v>
      </c>
      <c r="D85" s="718"/>
      <c r="E85" s="719"/>
      <c r="F85" s="179"/>
    </row>
    <row r="86" spans="1:6" x14ac:dyDescent="0.25">
      <c r="A86" s="46" t="s">
        <v>457</v>
      </c>
      <c r="B86" s="185">
        <v>653</v>
      </c>
      <c r="C86" s="181" t="s">
        <v>194</v>
      </c>
      <c r="D86" s="718"/>
      <c r="E86" s="719"/>
      <c r="F86" s="179"/>
    </row>
    <row r="87" spans="1:6" x14ac:dyDescent="0.25">
      <c r="A87" s="46" t="s">
        <v>458</v>
      </c>
      <c r="B87" s="185">
        <v>654</v>
      </c>
      <c r="C87" s="181" t="s">
        <v>196</v>
      </c>
      <c r="D87" s="718">
        <v>4</v>
      </c>
      <c r="E87" s="719"/>
      <c r="F87" s="179"/>
    </row>
    <row r="88" spans="1:6" x14ac:dyDescent="0.25">
      <c r="A88" s="46" t="s">
        <v>459</v>
      </c>
      <c r="B88" s="185">
        <v>655</v>
      </c>
      <c r="C88" s="181" t="s">
        <v>199</v>
      </c>
      <c r="D88" s="718"/>
      <c r="E88" s="719"/>
      <c r="F88" s="179"/>
    </row>
    <row r="89" spans="1:6" x14ac:dyDescent="0.25">
      <c r="A89" s="46" t="s">
        <v>460</v>
      </c>
      <c r="B89" s="185">
        <v>656</v>
      </c>
      <c r="C89" s="181" t="s">
        <v>202</v>
      </c>
      <c r="D89" s="718"/>
      <c r="E89" s="719"/>
      <c r="F89" s="179"/>
    </row>
    <row r="90" spans="1:6" x14ac:dyDescent="0.25">
      <c r="A90" s="46" t="s">
        <v>461</v>
      </c>
      <c r="B90" s="185">
        <v>657</v>
      </c>
      <c r="C90" s="181" t="s">
        <v>205</v>
      </c>
      <c r="D90" s="718"/>
      <c r="E90" s="719"/>
      <c r="F90" s="179"/>
    </row>
    <row r="91" spans="1:6" x14ac:dyDescent="0.25">
      <c r="A91" s="46" t="s">
        <v>462</v>
      </c>
      <c r="B91" s="185">
        <v>659</v>
      </c>
      <c r="C91" s="181" t="s">
        <v>208</v>
      </c>
      <c r="D91" s="718"/>
      <c r="E91" s="719"/>
      <c r="F91" s="179"/>
    </row>
    <row r="92" spans="1:6" x14ac:dyDescent="0.25">
      <c r="A92" s="46" t="s">
        <v>463</v>
      </c>
      <c r="B92" s="185" t="s">
        <v>464</v>
      </c>
      <c r="C92" s="181" t="s">
        <v>211</v>
      </c>
      <c r="D92" s="720">
        <f>SUM(D93:D95)</f>
        <v>0</v>
      </c>
      <c r="E92" s="721">
        <f>SUM(E93:E95)</f>
        <v>0</v>
      </c>
      <c r="F92" s="179"/>
    </row>
    <row r="93" spans="1:6" x14ac:dyDescent="0.25">
      <c r="A93" s="46" t="s">
        <v>465</v>
      </c>
      <c r="B93" s="185">
        <v>681</v>
      </c>
      <c r="C93" s="181" t="s">
        <v>214</v>
      </c>
      <c r="D93" s="718"/>
      <c r="E93" s="719"/>
      <c r="F93" s="179"/>
    </row>
    <row r="94" spans="1:6" x14ac:dyDescent="0.25">
      <c r="A94" s="46" t="s">
        <v>466</v>
      </c>
      <c r="B94" s="185">
        <v>682</v>
      </c>
      <c r="C94" s="181" t="s">
        <v>217</v>
      </c>
      <c r="D94" s="718"/>
      <c r="E94" s="719"/>
      <c r="F94" s="179"/>
    </row>
    <row r="95" spans="1:6" x14ac:dyDescent="0.25">
      <c r="A95" s="46" t="s">
        <v>467</v>
      </c>
      <c r="B95" s="185">
        <v>684</v>
      </c>
      <c r="C95" s="181" t="s">
        <v>220</v>
      </c>
      <c r="D95" s="718"/>
      <c r="E95" s="719"/>
      <c r="F95" s="179"/>
    </row>
    <row r="96" spans="1:6" x14ac:dyDescent="0.25">
      <c r="A96" s="46" t="s">
        <v>468</v>
      </c>
      <c r="B96" s="185" t="s">
        <v>469</v>
      </c>
      <c r="C96" s="181" t="s">
        <v>223</v>
      </c>
      <c r="D96" s="720">
        <f>D97</f>
        <v>982</v>
      </c>
      <c r="E96" s="721">
        <f>E97</f>
        <v>0</v>
      </c>
      <c r="F96" s="179"/>
    </row>
    <row r="97" spans="1:6" x14ac:dyDescent="0.25">
      <c r="A97" s="46" t="s">
        <v>470</v>
      </c>
      <c r="B97" s="185">
        <v>691</v>
      </c>
      <c r="C97" s="181" t="s">
        <v>226</v>
      </c>
      <c r="D97" s="718">
        <v>982</v>
      </c>
      <c r="E97" s="719"/>
      <c r="F97" s="179"/>
    </row>
    <row r="98" spans="1:6" ht="25.5" x14ac:dyDescent="0.25">
      <c r="A98" s="46" t="s">
        <v>471</v>
      </c>
      <c r="B98" s="186" t="s">
        <v>658</v>
      </c>
      <c r="C98" s="181" t="s">
        <v>229</v>
      </c>
      <c r="D98" s="720">
        <f>D62+D66+D71+D76+D84+D92+D96</f>
        <v>4627</v>
      </c>
      <c r="E98" s="721">
        <f>E62+E66+E71+E76+E84+E92+E96</f>
        <v>2022</v>
      </c>
      <c r="F98" s="179"/>
    </row>
    <row r="99" spans="1:6" x14ac:dyDescent="0.25">
      <c r="A99" s="187" t="s">
        <v>472</v>
      </c>
      <c r="B99" s="185" t="s">
        <v>473</v>
      </c>
      <c r="C99" s="181" t="s">
        <v>232</v>
      </c>
      <c r="D99" s="720">
        <f>D98-D48</f>
        <v>33</v>
      </c>
      <c r="E99" s="721">
        <f>E98-E48</f>
        <v>395</v>
      </c>
      <c r="F99" s="179"/>
    </row>
    <row r="100" spans="1:6" x14ac:dyDescent="0.25">
      <c r="A100" s="46" t="s">
        <v>474</v>
      </c>
      <c r="B100" s="185">
        <v>591</v>
      </c>
      <c r="C100" s="181" t="s">
        <v>235</v>
      </c>
      <c r="D100" s="718">
        <v>105</v>
      </c>
      <c r="E100" s="719">
        <v>84</v>
      </c>
      <c r="F100" s="179"/>
    </row>
    <row r="101" spans="1:6" x14ac:dyDescent="0.25">
      <c r="A101" s="187" t="s">
        <v>475</v>
      </c>
      <c r="B101" s="185" t="s">
        <v>476</v>
      </c>
      <c r="C101" s="181" t="s">
        <v>238</v>
      </c>
      <c r="D101" s="718">
        <f>D99-D100</f>
        <v>-72</v>
      </c>
      <c r="E101" s="719">
        <f>E99-E100</f>
        <v>311</v>
      </c>
      <c r="F101" s="179"/>
    </row>
    <row r="102" spans="1:6" ht="24" customHeight="1" x14ac:dyDescent="0.25">
      <c r="A102" s="1047"/>
      <c r="B102" s="1048"/>
      <c r="C102" s="1049"/>
      <c r="D102" s="1045" t="s">
        <v>705</v>
      </c>
      <c r="E102" s="1046"/>
      <c r="F102" s="165"/>
    </row>
    <row r="103" spans="1:6" ht="12.75" customHeight="1" x14ac:dyDescent="0.25">
      <c r="A103" s="352" t="s">
        <v>477</v>
      </c>
      <c r="B103" s="353" t="s">
        <v>590</v>
      </c>
      <c r="C103" s="45" t="s">
        <v>241</v>
      </c>
      <c r="D103" s="1035">
        <f>+D99+E99</f>
        <v>428</v>
      </c>
      <c r="E103" s="1036"/>
    </row>
    <row r="104" spans="1:6" ht="12.75" customHeight="1" thickBot="1" x14ac:dyDescent="0.3">
      <c r="A104" s="351" t="s">
        <v>478</v>
      </c>
      <c r="B104" s="59" t="s">
        <v>591</v>
      </c>
      <c r="C104" s="52" t="s">
        <v>244</v>
      </c>
      <c r="D104" s="1037">
        <f>+D101+E101</f>
        <v>239</v>
      </c>
      <c r="E104" s="1038"/>
    </row>
    <row r="105" spans="1:6" ht="12.75" customHeight="1" x14ac:dyDescent="0.25">
      <c r="A105" s="188"/>
      <c r="B105" s="63"/>
      <c r="C105" s="63"/>
    </row>
    <row r="106" spans="1:6" ht="12.75" customHeight="1" x14ac:dyDescent="0.25">
      <c r="A106" s="60" t="s">
        <v>640</v>
      </c>
      <c r="B106" s="63"/>
      <c r="C106" s="63"/>
    </row>
    <row r="107" spans="1:6" ht="12.75" customHeight="1" x14ac:dyDescent="0.25">
      <c r="A107" s="38" t="s">
        <v>1011</v>
      </c>
      <c r="B107" s="63"/>
      <c r="C107" s="63"/>
    </row>
    <row r="108" spans="1:6" x14ac:dyDescent="0.25">
      <c r="A108" s="38" t="s">
        <v>1012</v>
      </c>
      <c r="B108" s="39"/>
      <c r="C108" s="39"/>
    </row>
    <row r="109" spans="1:6" x14ac:dyDescent="0.25">
      <c r="A109" s="221" t="s">
        <v>656</v>
      </c>
      <c r="B109" s="39"/>
      <c r="C109" s="39"/>
    </row>
    <row r="110" spans="1:6" x14ac:dyDescent="0.25">
      <c r="A110" s="221" t="s">
        <v>1004</v>
      </c>
    </row>
  </sheetData>
  <mergeCells count="10">
    <mergeCell ref="A102:C102"/>
    <mergeCell ref="D102:E102"/>
    <mergeCell ref="D103:E103"/>
    <mergeCell ref="D104:E104"/>
    <mergeCell ref="A1:E1"/>
    <mergeCell ref="A2:E2"/>
    <mergeCell ref="A3:E3"/>
    <mergeCell ref="A4:E4"/>
    <mergeCell ref="B6:C6"/>
    <mergeCell ref="A61:E61"/>
  </mergeCells>
  <pageMargins left="0.70866141732283472" right="0.70866141732283472" top="0.78740157480314965" bottom="0.78740157480314965" header="0.31496062992125984" footer="0.31496062992125984"/>
  <pageSetup paperSize="9" scale="78"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indowProtection="1" workbookViewId="0">
      <selection sqref="A1:IV65536"/>
    </sheetView>
  </sheetViews>
  <sheetFormatPr defaultRowHeight="12.75" x14ac:dyDescent="0.25"/>
  <cols>
    <col min="1" max="1" width="45.5703125" style="18" customWidth="1"/>
    <col min="2" max="2" width="14.5703125" style="18" customWidth="1"/>
    <col min="3" max="3" width="15" style="18" customWidth="1"/>
    <col min="4" max="4" width="17.42578125" style="18" customWidth="1"/>
    <col min="5" max="16384" width="9.140625" style="18"/>
  </cols>
  <sheetData>
    <row r="1" spans="1:7" ht="15.75" x14ac:dyDescent="0.25">
      <c r="A1" s="11" t="s">
        <v>804</v>
      </c>
      <c r="B1" s="12"/>
      <c r="C1" s="12"/>
      <c r="E1" s="166"/>
      <c r="F1" s="12"/>
      <c r="G1" s="12"/>
    </row>
    <row r="2" spans="1:7" ht="13.5" thickBot="1" x14ac:dyDescent="0.25">
      <c r="A2" s="69"/>
      <c r="B2" s="69"/>
      <c r="C2" s="69"/>
      <c r="D2" s="13" t="s">
        <v>500</v>
      </c>
      <c r="E2" s="69"/>
      <c r="F2" s="12"/>
      <c r="G2" s="12"/>
    </row>
    <row r="3" spans="1:7" s="31" customFormat="1" ht="26.25" thickBot="1" x14ac:dyDescent="0.3">
      <c r="A3" s="70" t="s">
        <v>1015</v>
      </c>
      <c r="B3" s="71" t="s">
        <v>501</v>
      </c>
      <c r="C3" s="72" t="s">
        <v>502</v>
      </c>
      <c r="D3" s="73" t="s">
        <v>503</v>
      </c>
      <c r="E3" s="30"/>
      <c r="F3" s="30"/>
      <c r="G3" s="30"/>
    </row>
    <row r="4" spans="1:7" x14ac:dyDescent="0.25">
      <c r="A4" s="74" t="s">
        <v>628</v>
      </c>
      <c r="B4" s="382">
        <v>430</v>
      </c>
      <c r="C4" s="383">
        <v>555</v>
      </c>
      <c r="D4" s="384">
        <f>SUM(B4:C4)</f>
        <v>985</v>
      </c>
      <c r="E4" s="12"/>
      <c r="F4" s="12"/>
      <c r="G4" s="12"/>
    </row>
    <row r="5" spans="1:7" ht="13.5" thickBot="1" x14ac:dyDescent="0.3">
      <c r="A5" s="75" t="s">
        <v>704</v>
      </c>
      <c r="B5" s="385">
        <v>-72</v>
      </c>
      <c r="C5" s="257">
        <v>311</v>
      </c>
      <c r="D5" s="384">
        <f t="shared" ref="D5" si="0">SUM(B5:C5)</f>
        <v>239</v>
      </c>
      <c r="E5" s="12"/>
      <c r="F5" s="12"/>
      <c r="G5" s="12"/>
    </row>
    <row r="6" spans="1:7" ht="18.75" customHeight="1" thickBot="1" x14ac:dyDescent="0.3">
      <c r="A6" s="77" t="s">
        <v>504</v>
      </c>
      <c r="B6" s="386">
        <f>SUM(B4:B5)</f>
        <v>358</v>
      </c>
      <c r="C6" s="386">
        <f>SUM(C4:C5)</f>
        <v>866</v>
      </c>
      <c r="D6" s="387">
        <f>SUM(D4:D5)</f>
        <v>1224</v>
      </c>
      <c r="E6" s="76"/>
      <c r="F6" s="12"/>
      <c r="G6" s="12"/>
    </row>
    <row r="7" spans="1:7" x14ac:dyDescent="0.25">
      <c r="A7" s="78"/>
      <c r="B7" s="12"/>
      <c r="C7" s="12"/>
      <c r="D7" s="12"/>
      <c r="E7" s="12"/>
      <c r="F7" s="12"/>
      <c r="G7" s="12"/>
    </row>
    <row r="8" spans="1:7" x14ac:dyDescent="0.25">
      <c r="A8" s="12"/>
      <c r="B8" s="28"/>
      <c r="C8" s="28"/>
      <c r="D8" s="28"/>
      <c r="E8" s="12"/>
      <c r="F8" s="12"/>
      <c r="G8" s="12"/>
    </row>
    <row r="9" spans="1:7" x14ac:dyDescent="0.25">
      <c r="A9" s="1052"/>
      <c r="B9" s="1052"/>
      <c r="C9" s="1052"/>
      <c r="D9" s="1052"/>
      <c r="E9" s="12"/>
      <c r="F9" s="12"/>
      <c r="G9" s="12"/>
    </row>
    <row r="10" spans="1:7" x14ac:dyDescent="0.25">
      <c r="A10" s="12"/>
      <c r="B10" s="12"/>
      <c r="C10" s="12"/>
      <c r="D10" s="12"/>
      <c r="E10" s="12"/>
      <c r="F10" s="12"/>
      <c r="G10" s="12"/>
    </row>
    <row r="11" spans="1:7" x14ac:dyDescent="0.25">
      <c r="A11" s="12"/>
      <c r="B11" s="12"/>
      <c r="C11" s="12"/>
      <c r="D11" s="12"/>
      <c r="E11" s="76"/>
      <c r="F11" s="12"/>
      <c r="G11" s="12"/>
    </row>
    <row r="12" spans="1:7" x14ac:dyDescent="0.25">
      <c r="A12" s="12"/>
      <c r="B12" s="12"/>
      <c r="C12" s="12"/>
      <c r="D12" s="12"/>
      <c r="E12" s="12"/>
      <c r="F12" s="12"/>
      <c r="G12" s="12"/>
    </row>
    <row r="13" spans="1:7" x14ac:dyDescent="0.25">
      <c r="A13" s="12"/>
      <c r="B13" s="12"/>
      <c r="C13" s="12"/>
      <c r="D13" s="12"/>
      <c r="E13" s="12"/>
      <c r="F13" s="12"/>
      <c r="G13" s="12"/>
    </row>
    <row r="14" spans="1:7" x14ac:dyDescent="0.25">
      <c r="A14" s="12"/>
      <c r="B14" s="12"/>
      <c r="C14" s="12"/>
      <c r="D14" s="12"/>
      <c r="E14" s="12"/>
      <c r="F14" s="12"/>
      <c r="G14" s="12"/>
    </row>
    <row r="15" spans="1:7" x14ac:dyDescent="0.25">
      <c r="A15" s="12"/>
      <c r="B15" s="12"/>
      <c r="C15" s="12"/>
      <c r="D15" s="12"/>
      <c r="E15" s="12"/>
      <c r="F15" s="12"/>
      <c r="G15" s="12"/>
    </row>
    <row r="16" spans="1:7" x14ac:dyDescent="0.25">
      <c r="A16" s="12"/>
      <c r="B16" s="12"/>
      <c r="C16" s="12"/>
      <c r="D16" s="12"/>
      <c r="E16" s="1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sheetData>
  <sheetProtection formatRows="0" insertRows="0" deleteRows="0"/>
  <mergeCells count="1">
    <mergeCell ref="A9:D9"/>
  </mergeCells>
  <printOptions horizontalCentered="1"/>
  <pageMargins left="0.78740157480314965" right="0.78740157480314965" top="0.98425196850393704" bottom="0.98425196850393704" header="0.51181102362204722" footer="0.51181102362204722"/>
  <pageSetup paperSize="9" scale="94" orientation="portrait" cellComments="asDisplayed"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windowProtection="1" view="pageBreakPreview" topLeftCell="A76" zoomScale="60" zoomScaleNormal="100" workbookViewId="0">
      <selection activeCell="I9" sqref="I9"/>
    </sheetView>
  </sheetViews>
  <sheetFormatPr defaultRowHeight="15" x14ac:dyDescent="0.25"/>
  <cols>
    <col min="1" max="1" width="43.5703125" style="164" customWidth="1"/>
    <col min="2" max="2" width="6.28515625" style="164" customWidth="1"/>
    <col min="3" max="6" width="15.7109375" style="164" customWidth="1"/>
    <col min="7" max="16384" width="9.140625" style="164"/>
  </cols>
  <sheetData>
    <row r="1" spans="1:6" ht="15.75" x14ac:dyDescent="0.25">
      <c r="A1" s="86" t="s">
        <v>806</v>
      </c>
    </row>
    <row r="2" spans="1:6" x14ac:dyDescent="0.25">
      <c r="A2" s="736"/>
    </row>
    <row r="3" spans="1:6" x14ac:dyDescent="0.25">
      <c r="A3" s="737" t="s">
        <v>1016</v>
      </c>
      <c r="B3" s="738" t="s">
        <v>1017</v>
      </c>
      <c r="C3" s="738" t="s">
        <v>925</v>
      </c>
      <c r="D3" s="738" t="s">
        <v>926</v>
      </c>
      <c r="E3" s="738" t="s">
        <v>927</v>
      </c>
      <c r="F3" s="738" t="s">
        <v>928</v>
      </c>
    </row>
    <row r="4" spans="1:6" x14ac:dyDescent="0.25">
      <c r="A4" s="739" t="s">
        <v>1018</v>
      </c>
      <c r="B4" s="740" t="s">
        <v>929</v>
      </c>
      <c r="C4" s="741"/>
      <c r="D4" s="741">
        <v>1223.8800000000001</v>
      </c>
      <c r="E4" s="741">
        <v>1223.8800000000001</v>
      </c>
      <c r="F4" s="741">
        <v>1223.8800000000001</v>
      </c>
    </row>
    <row r="5" spans="1:6" x14ac:dyDescent="0.25">
      <c r="A5" s="739" t="s">
        <v>1019</v>
      </c>
      <c r="B5" s="740" t="s">
        <v>930</v>
      </c>
      <c r="C5" s="741">
        <v>0</v>
      </c>
      <c r="D5" s="741">
        <v>0</v>
      </c>
      <c r="E5" s="741">
        <v>0</v>
      </c>
      <c r="F5" s="741">
        <v>5217.42</v>
      </c>
    </row>
    <row r="6" spans="1:6" x14ac:dyDescent="0.25">
      <c r="A6" s="739" t="s">
        <v>1020</v>
      </c>
      <c r="B6" s="740" t="s">
        <v>931</v>
      </c>
      <c r="C6" s="741">
        <v>0</v>
      </c>
      <c r="D6" s="741">
        <v>0</v>
      </c>
      <c r="E6" s="741">
        <v>0</v>
      </c>
      <c r="F6" s="741">
        <v>0</v>
      </c>
    </row>
    <row r="7" spans="1:6" x14ac:dyDescent="0.25">
      <c r="A7" s="739" t="s">
        <v>1021</v>
      </c>
      <c r="B7" s="740" t="s">
        <v>932</v>
      </c>
      <c r="C7" s="741">
        <v>1911.39</v>
      </c>
      <c r="D7" s="741">
        <v>1713.31</v>
      </c>
      <c r="E7" s="741">
        <f>D7-C7</f>
        <v>-198.08000000000015</v>
      </c>
      <c r="F7" s="741">
        <v>-198.08</v>
      </c>
    </row>
    <row r="8" spans="1:6" x14ac:dyDescent="0.25">
      <c r="A8" s="742" t="s">
        <v>1022</v>
      </c>
      <c r="B8" s="740" t="s">
        <v>933</v>
      </c>
      <c r="C8" s="741">
        <v>0</v>
      </c>
      <c r="D8" s="741">
        <v>0</v>
      </c>
      <c r="E8" s="741">
        <v>0</v>
      </c>
      <c r="F8" s="741">
        <v>0</v>
      </c>
    </row>
    <row r="9" spans="1:6" x14ac:dyDescent="0.25">
      <c r="A9" s="743" t="s">
        <v>1023</v>
      </c>
      <c r="B9" s="740" t="s">
        <v>934</v>
      </c>
      <c r="C9" s="741">
        <v>1095.18</v>
      </c>
      <c r="D9" s="741">
        <v>889.58</v>
      </c>
      <c r="E9" s="741">
        <f t="shared" ref="E9:E79" si="0">D9-C9</f>
        <v>-205.60000000000002</v>
      </c>
      <c r="F9" s="741">
        <v>-205.6</v>
      </c>
    </row>
    <row r="10" spans="1:6" x14ac:dyDescent="0.25">
      <c r="A10" s="743" t="s">
        <v>1024</v>
      </c>
      <c r="B10" s="740" t="s">
        <v>935</v>
      </c>
      <c r="C10" s="741">
        <v>0</v>
      </c>
      <c r="D10" s="741">
        <v>0</v>
      </c>
      <c r="E10" s="741">
        <v>0</v>
      </c>
      <c r="F10" s="741">
        <v>0</v>
      </c>
    </row>
    <row r="11" spans="1:6" x14ac:dyDescent="0.25">
      <c r="A11" s="743" t="s">
        <v>1025</v>
      </c>
      <c r="B11" s="740" t="s">
        <v>936</v>
      </c>
      <c r="C11" s="741">
        <v>816.21</v>
      </c>
      <c r="D11" s="741">
        <v>823.73</v>
      </c>
      <c r="E11" s="741">
        <f t="shared" si="0"/>
        <v>7.5199999999999818</v>
      </c>
      <c r="F11" s="741">
        <v>7.52</v>
      </c>
    </row>
    <row r="12" spans="1:6" x14ac:dyDescent="0.25">
      <c r="A12" s="739" t="s">
        <v>1026</v>
      </c>
      <c r="B12" s="740" t="s">
        <v>937</v>
      </c>
      <c r="C12" s="741">
        <v>1786.84</v>
      </c>
      <c r="D12" s="741">
        <v>3498.22</v>
      </c>
      <c r="E12" s="741">
        <f t="shared" si="0"/>
        <v>1711.3799999999999</v>
      </c>
      <c r="F12" s="741">
        <v>-1711.38</v>
      </c>
    </row>
    <row r="13" spans="1:6" x14ac:dyDescent="0.25">
      <c r="A13" s="739" t="s">
        <v>1027</v>
      </c>
      <c r="B13" s="740" t="s">
        <v>938</v>
      </c>
      <c r="C13" s="741">
        <v>329.19</v>
      </c>
      <c r="D13" s="741">
        <v>266.69</v>
      </c>
      <c r="E13" s="741">
        <f t="shared" si="0"/>
        <v>-62.5</v>
      </c>
      <c r="F13" s="741">
        <v>62.5</v>
      </c>
    </row>
    <row r="14" spans="1:6" x14ac:dyDescent="0.25">
      <c r="A14" s="739" t="s">
        <v>1028</v>
      </c>
      <c r="B14" s="740" t="s">
        <v>939</v>
      </c>
      <c r="C14" s="741">
        <v>0</v>
      </c>
      <c r="D14" s="741">
        <v>0</v>
      </c>
      <c r="E14" s="741">
        <v>0</v>
      </c>
      <c r="F14" s="741">
        <v>0</v>
      </c>
    </row>
    <row r="15" spans="1:6" x14ac:dyDescent="0.25">
      <c r="A15" s="739" t="s">
        <v>1029</v>
      </c>
      <c r="B15" s="740" t="s">
        <v>8</v>
      </c>
      <c r="C15" s="741">
        <v>27.07</v>
      </c>
      <c r="D15" s="741">
        <v>57.93</v>
      </c>
      <c r="E15" s="741">
        <f t="shared" si="0"/>
        <v>30.86</v>
      </c>
      <c r="F15" s="741">
        <v>-30.86</v>
      </c>
    </row>
    <row r="16" spans="1:6" x14ac:dyDescent="0.25">
      <c r="A16" s="739" t="s">
        <v>1030</v>
      </c>
      <c r="B16" s="740" t="s">
        <v>11</v>
      </c>
      <c r="C16" s="741">
        <v>1430.58</v>
      </c>
      <c r="D16" s="741">
        <v>3173.6</v>
      </c>
      <c r="E16" s="741">
        <f t="shared" si="0"/>
        <v>1743.02</v>
      </c>
      <c r="F16" s="741">
        <v>-1743.02</v>
      </c>
    </row>
    <row r="17" spans="1:6" x14ac:dyDescent="0.25">
      <c r="A17" s="739" t="s">
        <v>1031</v>
      </c>
      <c r="B17" s="740" t="s">
        <v>14</v>
      </c>
      <c r="C17" s="741">
        <v>1728.16</v>
      </c>
      <c r="D17" s="741">
        <v>1459.86</v>
      </c>
      <c r="E17" s="741">
        <f t="shared" si="0"/>
        <v>-268.30000000000018</v>
      </c>
      <c r="F17" s="741">
        <v>268.3</v>
      </c>
    </row>
    <row r="18" spans="1:6" x14ac:dyDescent="0.25">
      <c r="A18" s="739" t="s">
        <v>1032</v>
      </c>
      <c r="B18" s="740" t="s">
        <v>940</v>
      </c>
      <c r="C18" s="741">
        <v>1473.91</v>
      </c>
      <c r="D18" s="741">
        <v>1429.79</v>
      </c>
      <c r="E18" s="741">
        <f t="shared" si="0"/>
        <v>-44.120000000000118</v>
      </c>
      <c r="F18" s="741">
        <v>44.12</v>
      </c>
    </row>
    <row r="19" spans="1:6" x14ac:dyDescent="0.25">
      <c r="A19" s="739" t="s">
        <v>1033</v>
      </c>
      <c r="B19" s="740" t="s">
        <v>941</v>
      </c>
      <c r="C19" s="741">
        <v>0</v>
      </c>
      <c r="D19" s="741">
        <v>0</v>
      </c>
      <c r="E19" s="741">
        <v>0</v>
      </c>
      <c r="F19" s="741">
        <v>0</v>
      </c>
    </row>
    <row r="20" spans="1:6" x14ac:dyDescent="0.25">
      <c r="A20" s="739" t="s">
        <v>1034</v>
      </c>
      <c r="B20" s="740" t="s">
        <v>942</v>
      </c>
      <c r="C20" s="741">
        <v>0</v>
      </c>
      <c r="D20" s="741">
        <v>0</v>
      </c>
      <c r="E20" s="741">
        <v>0</v>
      </c>
      <c r="F20" s="741">
        <v>0</v>
      </c>
    </row>
    <row r="21" spans="1:6" x14ac:dyDescent="0.25">
      <c r="A21" s="739" t="s">
        <v>1035</v>
      </c>
      <c r="B21" s="740" t="s">
        <v>17</v>
      </c>
      <c r="C21" s="741">
        <v>206.43</v>
      </c>
      <c r="D21" s="741">
        <v>26</v>
      </c>
      <c r="E21" s="741">
        <f t="shared" si="0"/>
        <v>-180.43</v>
      </c>
      <c r="F21" s="741">
        <v>180.43</v>
      </c>
    </row>
    <row r="22" spans="1:6" x14ac:dyDescent="0.25">
      <c r="A22" s="739" t="s">
        <v>1036</v>
      </c>
      <c r="B22" s="740" t="s">
        <v>20</v>
      </c>
      <c r="C22" s="741">
        <v>0</v>
      </c>
      <c r="D22" s="741">
        <v>0</v>
      </c>
      <c r="E22" s="741">
        <v>0</v>
      </c>
      <c r="F22" s="741">
        <v>0</v>
      </c>
    </row>
    <row r="23" spans="1:6" x14ac:dyDescent="0.25">
      <c r="A23" s="739" t="s">
        <v>1037</v>
      </c>
      <c r="B23" s="740" t="s">
        <v>943</v>
      </c>
      <c r="C23" s="741">
        <v>0</v>
      </c>
      <c r="D23" s="741">
        <v>0</v>
      </c>
      <c r="E23" s="741">
        <v>0</v>
      </c>
      <c r="F23" s="741">
        <v>0</v>
      </c>
    </row>
    <row r="24" spans="1:6" x14ac:dyDescent="0.25">
      <c r="A24" s="739" t="s">
        <v>1038</v>
      </c>
      <c r="B24" s="740" t="s">
        <v>38</v>
      </c>
      <c r="C24" s="741">
        <v>1.9</v>
      </c>
      <c r="D24" s="741">
        <v>0</v>
      </c>
      <c r="E24" s="741">
        <f t="shared" si="0"/>
        <v>-1.9</v>
      </c>
      <c r="F24" s="741">
        <v>1.9</v>
      </c>
    </row>
    <row r="25" spans="1:6" x14ac:dyDescent="0.25">
      <c r="A25" s="739" t="s">
        <v>1039</v>
      </c>
      <c r="B25" s="740" t="s">
        <v>41</v>
      </c>
      <c r="C25" s="741">
        <v>0</v>
      </c>
      <c r="D25" s="741">
        <v>0</v>
      </c>
      <c r="E25" s="741">
        <v>0</v>
      </c>
      <c r="F25" s="741">
        <v>0</v>
      </c>
    </row>
    <row r="26" spans="1:6" x14ac:dyDescent="0.25">
      <c r="A26" s="739" t="s">
        <v>1040</v>
      </c>
      <c r="B26" s="740" t="s">
        <v>944</v>
      </c>
      <c r="C26" s="741">
        <v>0</v>
      </c>
      <c r="D26" s="741">
        <v>0</v>
      </c>
      <c r="E26" s="741">
        <v>0</v>
      </c>
      <c r="F26" s="741">
        <v>0</v>
      </c>
    </row>
    <row r="27" spans="1:6" x14ac:dyDescent="0.25">
      <c r="A27" s="739" t="s">
        <v>1041</v>
      </c>
      <c r="B27" s="740" t="s">
        <v>945</v>
      </c>
      <c r="C27" s="741">
        <v>0</v>
      </c>
      <c r="D27" s="741">
        <v>0.3</v>
      </c>
      <c r="E27" s="741">
        <f t="shared" si="0"/>
        <v>0.3</v>
      </c>
      <c r="F27" s="741">
        <v>-0.3</v>
      </c>
    </row>
    <row r="28" spans="1:6" x14ac:dyDescent="0.25">
      <c r="A28" s="739" t="s">
        <v>1042</v>
      </c>
      <c r="B28" s="740" t="s">
        <v>44</v>
      </c>
      <c r="C28" s="741">
        <v>45.92</v>
      </c>
      <c r="D28" s="741">
        <v>3.77</v>
      </c>
      <c r="E28" s="741">
        <f t="shared" si="0"/>
        <v>-42.15</v>
      </c>
      <c r="F28" s="741">
        <v>42.15</v>
      </c>
    </row>
    <row r="29" spans="1:6" x14ac:dyDescent="0.25">
      <c r="A29" s="739" t="s">
        <v>1043</v>
      </c>
      <c r="B29" s="740" t="s">
        <v>47</v>
      </c>
      <c r="C29" s="741">
        <v>0</v>
      </c>
      <c r="D29" s="741">
        <v>0</v>
      </c>
      <c r="E29" s="741">
        <v>0</v>
      </c>
      <c r="F29" s="741">
        <v>0</v>
      </c>
    </row>
    <row r="30" spans="1:6" x14ac:dyDescent="0.25">
      <c r="A30" s="739" t="s">
        <v>1044</v>
      </c>
      <c r="B30" s="740" t="s">
        <v>946</v>
      </c>
      <c r="C30" s="741">
        <v>62.35</v>
      </c>
      <c r="D30" s="741">
        <v>76.45</v>
      </c>
      <c r="E30" s="741">
        <f t="shared" si="0"/>
        <v>14.100000000000001</v>
      </c>
      <c r="F30" s="741">
        <v>-14.1</v>
      </c>
    </row>
    <row r="31" spans="1:6" x14ac:dyDescent="0.25">
      <c r="A31" s="739" t="s">
        <v>1045</v>
      </c>
      <c r="B31" s="740" t="s">
        <v>50</v>
      </c>
      <c r="C31" s="741">
        <v>0</v>
      </c>
      <c r="D31" s="741">
        <v>0</v>
      </c>
      <c r="E31" s="741">
        <v>0</v>
      </c>
      <c r="F31" s="741">
        <v>0</v>
      </c>
    </row>
    <row r="32" spans="1:6" x14ac:dyDescent="0.25">
      <c r="A32" s="739" t="s">
        <v>1046</v>
      </c>
      <c r="B32" s="740" t="s">
        <v>53</v>
      </c>
      <c r="C32" s="741">
        <v>0</v>
      </c>
      <c r="D32" s="741">
        <v>0</v>
      </c>
      <c r="E32" s="741">
        <v>0</v>
      </c>
      <c r="F32" s="741">
        <v>0</v>
      </c>
    </row>
    <row r="33" spans="1:6" x14ac:dyDescent="0.25">
      <c r="A33" s="739" t="s">
        <v>1047</v>
      </c>
      <c r="B33" s="740" t="s">
        <v>947</v>
      </c>
      <c r="C33" s="741">
        <v>0</v>
      </c>
      <c r="D33" s="741">
        <v>0</v>
      </c>
      <c r="E33" s="741">
        <v>0</v>
      </c>
      <c r="F33" s="741">
        <v>0</v>
      </c>
    </row>
    <row r="34" spans="1:6" x14ac:dyDescent="0.25">
      <c r="A34" s="739" t="s">
        <v>1048</v>
      </c>
      <c r="B34" s="740" t="s">
        <v>32</v>
      </c>
      <c r="C34" s="741">
        <v>263.02</v>
      </c>
      <c r="D34" s="741">
        <v>285.45</v>
      </c>
      <c r="E34" s="741">
        <f t="shared" si="0"/>
        <v>22.430000000000007</v>
      </c>
      <c r="F34" s="741">
        <v>-22.43</v>
      </c>
    </row>
    <row r="35" spans="1:6" x14ac:dyDescent="0.25">
      <c r="A35" s="739" t="s">
        <v>1049</v>
      </c>
      <c r="B35" s="740" t="s">
        <v>35</v>
      </c>
      <c r="C35" s="741">
        <v>200.15</v>
      </c>
      <c r="D35" s="741">
        <v>221.25</v>
      </c>
      <c r="E35" s="741">
        <f t="shared" si="0"/>
        <v>21.099999999999994</v>
      </c>
      <c r="F35" s="741">
        <v>-21.1</v>
      </c>
    </row>
    <row r="36" spans="1:6" x14ac:dyDescent="0.25">
      <c r="A36" s="739" t="s">
        <v>1050</v>
      </c>
      <c r="B36" s="740" t="s">
        <v>948</v>
      </c>
      <c r="C36" s="741">
        <v>0</v>
      </c>
      <c r="D36" s="741">
        <v>0</v>
      </c>
      <c r="E36" s="741">
        <f t="shared" si="0"/>
        <v>0</v>
      </c>
      <c r="F36" s="741">
        <v>0</v>
      </c>
    </row>
    <row r="37" spans="1:6" x14ac:dyDescent="0.25">
      <c r="A37" s="739" t="s">
        <v>1051</v>
      </c>
      <c r="B37" s="740" t="s">
        <v>949</v>
      </c>
      <c r="C37" s="741">
        <v>0</v>
      </c>
      <c r="D37" s="741">
        <v>0</v>
      </c>
      <c r="E37" s="741">
        <f t="shared" si="0"/>
        <v>0</v>
      </c>
      <c r="F37" s="741">
        <v>0</v>
      </c>
    </row>
    <row r="38" spans="1:6" x14ac:dyDescent="0.25">
      <c r="A38" s="739" t="s">
        <v>1052</v>
      </c>
      <c r="B38" s="740" t="s">
        <v>950</v>
      </c>
      <c r="C38" s="741">
        <v>0</v>
      </c>
      <c r="D38" s="741">
        <v>0</v>
      </c>
      <c r="E38" s="741">
        <f t="shared" si="0"/>
        <v>0</v>
      </c>
      <c r="F38" s="741">
        <v>0</v>
      </c>
    </row>
    <row r="39" spans="1:6" x14ac:dyDescent="0.25">
      <c r="A39" s="739" t="s">
        <v>1053</v>
      </c>
      <c r="B39" s="740" t="s">
        <v>951</v>
      </c>
      <c r="C39" s="741">
        <v>62.87</v>
      </c>
      <c r="D39" s="741">
        <v>64.2</v>
      </c>
      <c r="E39" s="741">
        <f t="shared" si="0"/>
        <v>1.3300000000000054</v>
      </c>
      <c r="F39" s="741">
        <v>-1.33</v>
      </c>
    </row>
    <row r="40" spans="1:6" x14ac:dyDescent="0.25">
      <c r="A40" s="739" t="s">
        <v>1054</v>
      </c>
      <c r="B40" s="740" t="s">
        <v>952</v>
      </c>
      <c r="C40" s="741">
        <v>0</v>
      </c>
      <c r="D40" s="741">
        <v>0</v>
      </c>
      <c r="E40" s="741">
        <v>0</v>
      </c>
      <c r="F40" s="741">
        <v>0</v>
      </c>
    </row>
    <row r="41" spans="1:6" x14ac:dyDescent="0.25">
      <c r="A41" s="739" t="s">
        <v>1055</v>
      </c>
      <c r="B41" s="740" t="s">
        <v>953</v>
      </c>
      <c r="C41" s="741">
        <v>25400.21</v>
      </c>
      <c r="D41" s="741">
        <v>25407.64</v>
      </c>
      <c r="E41" s="741">
        <f t="shared" si="0"/>
        <v>7.430000000000291</v>
      </c>
      <c r="F41" s="741">
        <v>7.43</v>
      </c>
    </row>
    <row r="42" spans="1:6" x14ac:dyDescent="0.25">
      <c r="A42" s="739" t="s">
        <v>1056</v>
      </c>
      <c r="B42" s="740" t="s">
        <v>954</v>
      </c>
      <c r="C42" s="741">
        <v>747.11</v>
      </c>
      <c r="D42" s="741">
        <v>5011.84</v>
      </c>
      <c r="E42" s="741">
        <f t="shared" si="0"/>
        <v>4264.7300000000005</v>
      </c>
      <c r="F42" s="741">
        <v>4264.7299999999996</v>
      </c>
    </row>
    <row r="43" spans="1:6" x14ac:dyDescent="0.25">
      <c r="A43" s="739" t="s">
        <v>1057</v>
      </c>
      <c r="B43" s="740" t="s">
        <v>955</v>
      </c>
      <c r="C43" s="741">
        <v>0</v>
      </c>
      <c r="D43" s="741">
        <v>0</v>
      </c>
      <c r="E43" s="741">
        <v>0</v>
      </c>
      <c r="F43" s="741">
        <v>0</v>
      </c>
    </row>
    <row r="44" spans="1:6" x14ac:dyDescent="0.25">
      <c r="A44" s="739" t="s">
        <v>1058</v>
      </c>
      <c r="B44" s="740" t="s">
        <v>23</v>
      </c>
      <c r="C44" s="741">
        <v>11690.35</v>
      </c>
      <c r="D44" s="741">
        <v>8774.7800000000007</v>
      </c>
      <c r="E44" s="741">
        <f t="shared" si="0"/>
        <v>-2915.5699999999997</v>
      </c>
      <c r="F44" s="741">
        <v>-2915.57</v>
      </c>
    </row>
    <row r="45" spans="1:6" x14ac:dyDescent="0.25">
      <c r="A45" s="739" t="s">
        <v>1059</v>
      </c>
      <c r="B45" s="740" t="s">
        <v>56</v>
      </c>
      <c r="C45" s="741">
        <v>122</v>
      </c>
      <c r="D45" s="741">
        <v>151.36000000000001</v>
      </c>
      <c r="E45" s="741">
        <f t="shared" si="0"/>
        <v>29.360000000000014</v>
      </c>
      <c r="F45" s="741">
        <v>29.36</v>
      </c>
    </row>
    <row r="46" spans="1:6" x14ac:dyDescent="0.25">
      <c r="A46" s="739" t="s">
        <v>1060</v>
      </c>
      <c r="B46" s="740" t="s">
        <v>82</v>
      </c>
      <c r="C46" s="741">
        <v>0</v>
      </c>
      <c r="D46" s="741">
        <v>0</v>
      </c>
      <c r="E46" s="741">
        <f t="shared" si="0"/>
        <v>0</v>
      </c>
      <c r="F46" s="741">
        <v>0</v>
      </c>
    </row>
    <row r="47" spans="1:6" x14ac:dyDescent="0.25">
      <c r="A47" s="739" t="s">
        <v>1061</v>
      </c>
      <c r="B47" s="740" t="s">
        <v>956</v>
      </c>
      <c r="C47" s="741">
        <v>5042.45</v>
      </c>
      <c r="D47" s="741">
        <v>4381.08</v>
      </c>
      <c r="E47" s="741">
        <f t="shared" si="0"/>
        <v>-661.36999999999989</v>
      </c>
      <c r="F47" s="741">
        <v>-661.37</v>
      </c>
    </row>
    <row r="48" spans="1:6" x14ac:dyDescent="0.25">
      <c r="A48" s="739" t="s">
        <v>1062</v>
      </c>
      <c r="B48" s="740" t="s">
        <v>957</v>
      </c>
      <c r="C48" s="741">
        <v>2253.38</v>
      </c>
      <c r="D48" s="741">
        <v>2241.66</v>
      </c>
      <c r="E48" s="741">
        <f t="shared" si="0"/>
        <v>-11.720000000000255</v>
      </c>
      <c r="F48" s="741">
        <v>-11.72</v>
      </c>
    </row>
    <row r="49" spans="1:6" x14ac:dyDescent="0.25">
      <c r="A49" s="739" t="s">
        <v>1035</v>
      </c>
      <c r="B49" s="740" t="s">
        <v>958</v>
      </c>
      <c r="C49" s="741">
        <v>0</v>
      </c>
      <c r="D49" s="741">
        <v>0</v>
      </c>
      <c r="E49" s="741">
        <f t="shared" si="0"/>
        <v>0</v>
      </c>
      <c r="F49" s="741">
        <v>0</v>
      </c>
    </row>
    <row r="50" spans="1:6" x14ac:dyDescent="0.25">
      <c r="A50" s="739" t="s">
        <v>1036</v>
      </c>
      <c r="B50" s="740" t="s">
        <v>959</v>
      </c>
      <c r="C50" s="739">
        <v>909.6</v>
      </c>
      <c r="D50" s="739">
        <v>769.1</v>
      </c>
      <c r="E50" s="741">
        <f t="shared" si="0"/>
        <v>-140.5</v>
      </c>
      <c r="F50" s="739">
        <v>-140.5</v>
      </c>
    </row>
    <row r="51" spans="1:6" x14ac:dyDescent="0.25">
      <c r="A51" s="739" t="s">
        <v>1037</v>
      </c>
      <c r="B51" s="740" t="s">
        <v>960</v>
      </c>
      <c r="C51" s="739">
        <v>115.84</v>
      </c>
      <c r="D51" s="739">
        <v>23.77</v>
      </c>
      <c r="E51" s="741">
        <f t="shared" si="0"/>
        <v>-92.070000000000007</v>
      </c>
      <c r="F51" s="739">
        <v>-92.07</v>
      </c>
    </row>
    <row r="52" spans="1:6" x14ac:dyDescent="0.25">
      <c r="A52" s="739" t="s">
        <v>1038</v>
      </c>
      <c r="B52" s="740" t="s">
        <v>961</v>
      </c>
      <c r="C52" s="744">
        <v>0</v>
      </c>
      <c r="D52" s="744">
        <v>0</v>
      </c>
      <c r="E52" s="741">
        <f t="shared" si="0"/>
        <v>0</v>
      </c>
      <c r="F52" s="744">
        <v>0</v>
      </c>
    </row>
    <row r="53" spans="1:6" x14ac:dyDescent="0.25">
      <c r="A53" s="739" t="s">
        <v>1039</v>
      </c>
      <c r="B53" s="740" t="s">
        <v>962</v>
      </c>
      <c r="C53" s="744">
        <v>323.97000000000003</v>
      </c>
      <c r="D53" s="744">
        <v>150.58000000000001</v>
      </c>
      <c r="E53" s="741">
        <f t="shared" si="0"/>
        <v>-173.39000000000001</v>
      </c>
      <c r="F53" s="744">
        <v>-173.39</v>
      </c>
    </row>
    <row r="54" spans="1:6" x14ac:dyDescent="0.25">
      <c r="A54" s="739" t="s">
        <v>1063</v>
      </c>
      <c r="B54" s="740" t="s">
        <v>26</v>
      </c>
      <c r="C54" s="744">
        <v>0</v>
      </c>
      <c r="D54" s="744">
        <v>0</v>
      </c>
      <c r="E54" s="741">
        <f t="shared" si="0"/>
        <v>0</v>
      </c>
      <c r="F54" s="744">
        <v>0</v>
      </c>
    </row>
    <row r="55" spans="1:6" x14ac:dyDescent="0.25">
      <c r="A55" s="739" t="s">
        <v>1033</v>
      </c>
      <c r="B55" s="740" t="s">
        <v>59</v>
      </c>
      <c r="C55" s="744">
        <v>0</v>
      </c>
      <c r="D55" s="744">
        <v>0</v>
      </c>
      <c r="E55" s="741">
        <f t="shared" si="0"/>
        <v>0</v>
      </c>
      <c r="F55" s="744">
        <v>0</v>
      </c>
    </row>
    <row r="56" spans="1:6" x14ac:dyDescent="0.25">
      <c r="A56" s="739" t="s">
        <v>1064</v>
      </c>
      <c r="B56" s="740" t="s">
        <v>963</v>
      </c>
      <c r="C56" s="744">
        <v>4195.51</v>
      </c>
      <c r="D56" s="744">
        <v>3902.67</v>
      </c>
      <c r="E56" s="741">
        <f t="shared" si="0"/>
        <v>-292.84000000000015</v>
      </c>
      <c r="F56" s="744">
        <v>-292.83999999999997</v>
      </c>
    </row>
    <row r="57" spans="1:6" x14ac:dyDescent="0.25">
      <c r="A57" s="739" t="s">
        <v>1065</v>
      </c>
      <c r="B57" s="740" t="s">
        <v>964</v>
      </c>
      <c r="C57" s="744">
        <v>0</v>
      </c>
      <c r="D57" s="744">
        <v>0</v>
      </c>
      <c r="E57" s="741">
        <f t="shared" si="0"/>
        <v>0</v>
      </c>
      <c r="F57" s="744">
        <v>0</v>
      </c>
    </row>
    <row r="58" spans="1:6" x14ac:dyDescent="0.25">
      <c r="A58" s="739" t="s">
        <v>1066</v>
      </c>
      <c r="B58" s="740" t="s">
        <v>965</v>
      </c>
      <c r="C58" s="744">
        <v>0</v>
      </c>
      <c r="D58" s="744">
        <v>0</v>
      </c>
      <c r="E58" s="741">
        <f t="shared" si="0"/>
        <v>0</v>
      </c>
      <c r="F58" s="744">
        <v>0</v>
      </c>
    </row>
    <row r="59" spans="1:6" x14ac:dyDescent="0.25">
      <c r="A59" s="745" t="s">
        <v>1067</v>
      </c>
      <c r="B59" s="746" t="s">
        <v>966</v>
      </c>
      <c r="C59" s="747">
        <v>31151.97</v>
      </c>
      <c r="D59" s="747">
        <v>33664.81</v>
      </c>
      <c r="E59" s="748">
        <f t="shared" si="0"/>
        <v>2512.8399999999965</v>
      </c>
      <c r="F59" s="747">
        <v>4771.04</v>
      </c>
    </row>
    <row r="60" spans="1:6" x14ac:dyDescent="0.25">
      <c r="A60" s="749"/>
      <c r="B60" s="750"/>
      <c r="C60" s="751"/>
      <c r="D60" s="751"/>
      <c r="E60" s="752"/>
      <c r="F60" s="751"/>
    </row>
    <row r="61" spans="1:6" x14ac:dyDescent="0.25">
      <c r="A61" s="749"/>
      <c r="B61" s="750"/>
      <c r="C61" s="751"/>
      <c r="D61" s="751"/>
      <c r="E61" s="752"/>
      <c r="F61" s="751"/>
    </row>
    <row r="62" spans="1:6" x14ac:dyDescent="0.25">
      <c r="A62" s="749"/>
      <c r="B62" s="750"/>
      <c r="C62" s="751"/>
      <c r="D62" s="751"/>
      <c r="E62" s="752"/>
      <c r="F62" s="751"/>
    </row>
    <row r="63" spans="1:6" x14ac:dyDescent="0.25">
      <c r="A63" s="749"/>
      <c r="B63" s="750"/>
      <c r="C63" s="751"/>
      <c r="D63" s="751"/>
      <c r="E63" s="752"/>
      <c r="F63" s="751"/>
    </row>
    <row r="64" spans="1:6" x14ac:dyDescent="0.25">
      <c r="A64" s="749"/>
      <c r="B64" s="750"/>
      <c r="C64" s="751"/>
      <c r="D64" s="751"/>
      <c r="E64" s="752"/>
      <c r="F64" s="751"/>
    </row>
    <row r="65" spans="1:6" x14ac:dyDescent="0.25">
      <c r="A65" s="749"/>
      <c r="B65" s="750"/>
      <c r="C65" s="751"/>
      <c r="D65" s="751"/>
      <c r="E65" s="752"/>
      <c r="F65" s="751"/>
    </row>
    <row r="66" spans="1:6" x14ac:dyDescent="0.25">
      <c r="A66" s="753"/>
      <c r="B66" s="754"/>
      <c r="C66" s="755"/>
      <c r="D66" s="755"/>
      <c r="E66" s="756"/>
      <c r="F66" s="755"/>
    </row>
    <row r="67" spans="1:6" x14ac:dyDescent="0.25">
      <c r="A67" s="737" t="s">
        <v>1016</v>
      </c>
      <c r="B67" s="738" t="s">
        <v>1017</v>
      </c>
      <c r="C67" s="738" t="s">
        <v>925</v>
      </c>
      <c r="D67" s="738" t="s">
        <v>926</v>
      </c>
      <c r="E67" s="738" t="s">
        <v>927</v>
      </c>
      <c r="F67" s="738" t="s">
        <v>928</v>
      </c>
    </row>
    <row r="68" spans="1:6" x14ac:dyDescent="0.25">
      <c r="A68" s="739" t="s">
        <v>1068</v>
      </c>
      <c r="B68" s="740" t="s">
        <v>967</v>
      </c>
      <c r="C68" s="744">
        <v>11097.02</v>
      </c>
      <c r="D68" s="744">
        <v>12538.22</v>
      </c>
      <c r="E68" s="741">
        <f t="shared" si="0"/>
        <v>1441.1999999999989</v>
      </c>
      <c r="F68" s="744">
        <v>-1441.2</v>
      </c>
    </row>
    <row r="69" spans="1:6" x14ac:dyDescent="0.25">
      <c r="A69" s="739" t="s">
        <v>1069</v>
      </c>
      <c r="B69" s="740" t="s">
        <v>968</v>
      </c>
      <c r="C69" s="744">
        <v>0</v>
      </c>
      <c r="D69" s="744">
        <v>0</v>
      </c>
      <c r="E69" s="741">
        <f t="shared" si="0"/>
        <v>0</v>
      </c>
      <c r="F69" s="744">
        <v>0</v>
      </c>
    </row>
    <row r="70" spans="1:6" x14ac:dyDescent="0.25">
      <c r="A70" s="739" t="s">
        <v>1070</v>
      </c>
      <c r="B70" s="740" t="s">
        <v>969</v>
      </c>
      <c r="C70" s="744">
        <v>10266.84</v>
      </c>
      <c r="D70" s="744">
        <v>11708.04</v>
      </c>
      <c r="E70" s="741">
        <f t="shared" si="0"/>
        <v>1441.2000000000007</v>
      </c>
      <c r="F70" s="744">
        <v>-1441.2</v>
      </c>
    </row>
    <row r="71" spans="1:6" x14ac:dyDescent="0.25">
      <c r="A71" s="739" t="s">
        <v>1071</v>
      </c>
      <c r="B71" s="740" t="s">
        <v>970</v>
      </c>
      <c r="C71" s="744">
        <v>0</v>
      </c>
      <c r="D71" s="744">
        <v>0</v>
      </c>
      <c r="E71" s="741">
        <f t="shared" si="0"/>
        <v>0</v>
      </c>
      <c r="F71" s="744">
        <v>0</v>
      </c>
    </row>
    <row r="72" spans="1:6" x14ac:dyDescent="0.25">
      <c r="A72" s="739" t="s">
        <v>1072</v>
      </c>
      <c r="B72" s="740" t="s">
        <v>65</v>
      </c>
      <c r="C72" s="744">
        <v>830.18</v>
      </c>
      <c r="D72" s="744">
        <v>830.18</v>
      </c>
      <c r="E72" s="741">
        <f t="shared" si="0"/>
        <v>0</v>
      </c>
      <c r="F72" s="744">
        <v>0</v>
      </c>
    </row>
    <row r="73" spans="1:6" x14ac:dyDescent="0.25">
      <c r="A73" s="739" t="s">
        <v>1073</v>
      </c>
      <c r="B73" s="740" t="s">
        <v>68</v>
      </c>
      <c r="C73" s="744">
        <v>0</v>
      </c>
      <c r="D73" s="744">
        <v>0</v>
      </c>
      <c r="E73" s="741">
        <f t="shared" si="0"/>
        <v>0</v>
      </c>
      <c r="F73" s="744">
        <v>0</v>
      </c>
    </row>
    <row r="74" spans="1:6" x14ac:dyDescent="0.25">
      <c r="A74" s="739" t="s">
        <v>1074</v>
      </c>
      <c r="B74" s="740" t="s">
        <v>71</v>
      </c>
      <c r="C74" s="744">
        <v>0</v>
      </c>
      <c r="D74" s="744">
        <v>0</v>
      </c>
      <c r="E74" s="741">
        <f t="shared" si="0"/>
        <v>0</v>
      </c>
      <c r="F74" s="744">
        <v>0</v>
      </c>
    </row>
    <row r="75" spans="1:6" x14ac:dyDescent="0.25">
      <c r="A75" s="739" t="s">
        <v>1075</v>
      </c>
      <c r="B75" s="740" t="s">
        <v>971</v>
      </c>
      <c r="C75" s="744">
        <v>0</v>
      </c>
      <c r="D75" s="744">
        <v>0</v>
      </c>
      <c r="E75" s="741">
        <f t="shared" si="0"/>
        <v>0</v>
      </c>
      <c r="F75" s="744">
        <v>0</v>
      </c>
    </row>
    <row r="76" spans="1:6" x14ac:dyDescent="0.25">
      <c r="A76" s="739" t="s">
        <v>1076</v>
      </c>
      <c r="B76" s="740" t="s">
        <v>972</v>
      </c>
      <c r="C76" s="744">
        <v>-5220.0200000000004</v>
      </c>
      <c r="D76" s="744">
        <v>-6245.37</v>
      </c>
      <c r="E76" s="741">
        <f t="shared" si="0"/>
        <v>-1025.3499999999995</v>
      </c>
      <c r="F76" s="744">
        <v>1025.3499999999999</v>
      </c>
    </row>
    <row r="77" spans="1:6" x14ac:dyDescent="0.25">
      <c r="A77" s="739" t="s">
        <v>1077</v>
      </c>
      <c r="B77" s="740" t="s">
        <v>74</v>
      </c>
      <c r="C77" s="744">
        <v>0</v>
      </c>
      <c r="D77" s="744">
        <v>0</v>
      </c>
      <c r="E77" s="741">
        <f t="shared" si="0"/>
        <v>0</v>
      </c>
      <c r="F77" s="744">
        <v>0</v>
      </c>
    </row>
    <row r="78" spans="1:6" x14ac:dyDescent="0.25">
      <c r="A78" s="739" t="s">
        <v>1078</v>
      </c>
      <c r="B78" s="740" t="s">
        <v>77</v>
      </c>
      <c r="C78" s="744">
        <v>-4389.84</v>
      </c>
      <c r="D78" s="744">
        <v>-5415.19</v>
      </c>
      <c r="E78" s="741">
        <f t="shared" si="0"/>
        <v>-1025.3499999999995</v>
      </c>
      <c r="F78" s="744">
        <v>1025.3499999999999</v>
      </c>
    </row>
    <row r="79" spans="1:6" x14ac:dyDescent="0.25">
      <c r="A79" s="739" t="s">
        <v>1079</v>
      </c>
      <c r="B79" s="740" t="s">
        <v>973</v>
      </c>
      <c r="C79" s="744">
        <v>0</v>
      </c>
      <c r="D79" s="744">
        <v>0</v>
      </c>
      <c r="E79" s="741">
        <f t="shared" si="0"/>
        <v>0</v>
      </c>
      <c r="F79" s="744">
        <v>0</v>
      </c>
    </row>
    <row r="80" spans="1:6" x14ac:dyDescent="0.25">
      <c r="A80" s="739" t="s">
        <v>1080</v>
      </c>
      <c r="B80" s="740" t="s">
        <v>80</v>
      </c>
      <c r="C80" s="744">
        <v>830.18</v>
      </c>
      <c r="D80" s="744">
        <v>830.18</v>
      </c>
      <c r="E80" s="741">
        <f t="shared" ref="E80:E123" si="1">D80-C80</f>
        <v>0</v>
      </c>
      <c r="F80" s="744">
        <v>0</v>
      </c>
    </row>
    <row r="81" spans="1:6" x14ac:dyDescent="0.25">
      <c r="A81" s="739" t="s">
        <v>1081</v>
      </c>
      <c r="B81" s="740" t="s">
        <v>974</v>
      </c>
      <c r="C81" s="744">
        <v>0</v>
      </c>
      <c r="D81" s="744">
        <v>0</v>
      </c>
      <c r="E81" s="741">
        <f t="shared" si="1"/>
        <v>0</v>
      </c>
      <c r="F81" s="744">
        <v>0</v>
      </c>
    </row>
    <row r="82" spans="1:6" x14ac:dyDescent="0.25">
      <c r="A82" s="739" t="s">
        <v>1082</v>
      </c>
      <c r="B82" s="740" t="s">
        <v>975</v>
      </c>
      <c r="C82" s="744">
        <v>191830.09</v>
      </c>
      <c r="D82" s="744">
        <v>213242.43</v>
      </c>
      <c r="E82" s="741">
        <f t="shared" si="1"/>
        <v>21412.339999999997</v>
      </c>
      <c r="F82" s="744">
        <v>-21412.34</v>
      </c>
    </row>
    <row r="83" spans="1:6" x14ac:dyDescent="0.25">
      <c r="A83" s="739" t="s">
        <v>1083</v>
      </c>
      <c r="B83" s="740" t="s">
        <v>88</v>
      </c>
      <c r="C83" s="744">
        <v>36108.480000000003</v>
      </c>
      <c r="D83" s="744">
        <v>36108.480000000003</v>
      </c>
      <c r="E83" s="741">
        <f t="shared" si="1"/>
        <v>0</v>
      </c>
      <c r="F83" s="744">
        <v>0</v>
      </c>
    </row>
    <row r="84" spans="1:6" x14ac:dyDescent="0.25">
      <c r="A84" s="739" t="s">
        <v>1084</v>
      </c>
      <c r="B84" s="740" t="s">
        <v>91</v>
      </c>
      <c r="C84" s="744">
        <v>717</v>
      </c>
      <c r="D84" s="744">
        <v>717</v>
      </c>
      <c r="E84" s="741">
        <f t="shared" si="1"/>
        <v>0</v>
      </c>
      <c r="F84" s="744">
        <v>0</v>
      </c>
    </row>
    <row r="85" spans="1:6" x14ac:dyDescent="0.25">
      <c r="A85" s="739" t="s">
        <v>1085</v>
      </c>
      <c r="B85" s="740" t="s">
        <v>94</v>
      </c>
      <c r="C85" s="744">
        <v>70794.17</v>
      </c>
      <c r="D85" s="744">
        <v>70794.17</v>
      </c>
      <c r="E85" s="741">
        <f t="shared" si="1"/>
        <v>0</v>
      </c>
      <c r="F85" s="744">
        <v>0</v>
      </c>
    </row>
    <row r="86" spans="1:6" x14ac:dyDescent="0.25">
      <c r="A86" s="739" t="s">
        <v>1086</v>
      </c>
      <c r="B86" s="740" t="s">
        <v>976</v>
      </c>
      <c r="C86" s="744">
        <v>31783.57</v>
      </c>
      <c r="D86" s="744">
        <v>37652.370000000003</v>
      </c>
      <c r="E86" s="741">
        <f t="shared" si="1"/>
        <v>5868.8000000000029</v>
      </c>
      <c r="F86" s="744">
        <v>-5868.8</v>
      </c>
    </row>
    <row r="87" spans="1:6" x14ac:dyDescent="0.25">
      <c r="A87" s="739" t="s">
        <v>1087</v>
      </c>
      <c r="B87" s="740" t="s">
        <v>977</v>
      </c>
      <c r="C87" s="744">
        <v>0</v>
      </c>
      <c r="D87" s="744">
        <v>0</v>
      </c>
      <c r="E87" s="741">
        <f t="shared" si="1"/>
        <v>0</v>
      </c>
      <c r="F87" s="744">
        <v>0</v>
      </c>
    </row>
    <row r="88" spans="1:6" x14ac:dyDescent="0.25">
      <c r="A88" s="739" t="s">
        <v>1088</v>
      </c>
      <c r="B88" s="740" t="s">
        <v>978</v>
      </c>
      <c r="C88" s="744">
        <v>0</v>
      </c>
      <c r="D88" s="744">
        <v>0</v>
      </c>
      <c r="E88" s="741">
        <f t="shared" si="1"/>
        <v>0</v>
      </c>
      <c r="F88" s="744">
        <v>0</v>
      </c>
    </row>
    <row r="89" spans="1:6" x14ac:dyDescent="0.25">
      <c r="A89" s="739" t="s">
        <v>1089</v>
      </c>
      <c r="B89" s="740" t="s">
        <v>97</v>
      </c>
      <c r="C89" s="744">
        <v>12485.17</v>
      </c>
      <c r="D89" s="744">
        <v>11924.88</v>
      </c>
      <c r="E89" s="741">
        <f t="shared" si="1"/>
        <v>-560.29000000000087</v>
      </c>
      <c r="F89" s="744">
        <v>560.29</v>
      </c>
    </row>
    <row r="90" spans="1:6" x14ac:dyDescent="0.25">
      <c r="A90" s="739" t="s">
        <v>1090</v>
      </c>
      <c r="B90" s="740" t="s">
        <v>100</v>
      </c>
      <c r="C90" s="744">
        <v>18573.349999999999</v>
      </c>
      <c r="D90" s="744">
        <v>49123.97</v>
      </c>
      <c r="E90" s="741">
        <f t="shared" si="1"/>
        <v>30550.620000000003</v>
      </c>
      <c r="F90" s="744">
        <v>-30550.62</v>
      </c>
    </row>
    <row r="91" spans="1:6" x14ac:dyDescent="0.25">
      <c r="A91" s="739" t="s">
        <v>1091</v>
      </c>
      <c r="B91" s="740" t="s">
        <v>979</v>
      </c>
      <c r="C91" s="744">
        <v>21368.35</v>
      </c>
      <c r="D91" s="744">
        <v>6921.56</v>
      </c>
      <c r="E91" s="741">
        <f t="shared" si="1"/>
        <v>-14446.789999999997</v>
      </c>
      <c r="F91" s="744">
        <v>14446.79</v>
      </c>
    </row>
    <row r="92" spans="1:6" x14ac:dyDescent="0.25">
      <c r="A92" s="739" t="s">
        <v>1092</v>
      </c>
      <c r="B92" s="740" t="s">
        <v>103</v>
      </c>
      <c r="C92" s="744">
        <v>0</v>
      </c>
      <c r="D92" s="744">
        <v>0</v>
      </c>
      <c r="E92" s="741">
        <f t="shared" si="1"/>
        <v>0</v>
      </c>
      <c r="F92" s="744">
        <v>0</v>
      </c>
    </row>
    <row r="93" spans="1:6" x14ac:dyDescent="0.25">
      <c r="A93" s="739" t="s">
        <v>1076</v>
      </c>
      <c r="B93" s="740" t="s">
        <v>106</v>
      </c>
      <c r="C93" s="744">
        <v>-29254.44</v>
      </c>
      <c r="D93" s="744">
        <v>-32074.34</v>
      </c>
      <c r="E93" s="741">
        <f t="shared" si="1"/>
        <v>-2819.9000000000015</v>
      </c>
      <c r="F93" s="744">
        <v>2819.9</v>
      </c>
    </row>
    <row r="94" spans="1:6" x14ac:dyDescent="0.25">
      <c r="A94" s="739" t="s">
        <v>1093</v>
      </c>
      <c r="B94" s="740" t="s">
        <v>980</v>
      </c>
      <c r="C94" s="744">
        <v>-4652.74</v>
      </c>
      <c r="D94" s="744">
        <v>-5449.03</v>
      </c>
      <c r="E94" s="741">
        <f t="shared" si="1"/>
        <v>-796.29</v>
      </c>
      <c r="F94" s="744">
        <v>796.29</v>
      </c>
    </row>
    <row r="95" spans="1:6" x14ac:dyDescent="0.25">
      <c r="A95" s="739" t="s">
        <v>1094</v>
      </c>
      <c r="B95" s="740" t="s">
        <v>981</v>
      </c>
      <c r="C95" s="744">
        <v>-11758.66</v>
      </c>
      <c r="D95" s="744">
        <v>-14127.74</v>
      </c>
      <c r="E95" s="741">
        <f t="shared" si="1"/>
        <v>-2369.08</v>
      </c>
      <c r="F95" s="744">
        <v>2369.08</v>
      </c>
    </row>
    <row r="96" spans="1:6" x14ac:dyDescent="0.25">
      <c r="A96" s="739" t="s">
        <v>1095</v>
      </c>
      <c r="B96" s="740" t="s">
        <v>109</v>
      </c>
      <c r="C96" s="744">
        <v>0</v>
      </c>
      <c r="D96" s="744">
        <v>0</v>
      </c>
      <c r="E96" s="741">
        <f t="shared" si="1"/>
        <v>0</v>
      </c>
      <c r="F96" s="744">
        <v>0</v>
      </c>
    </row>
    <row r="97" spans="1:6" x14ac:dyDescent="0.25">
      <c r="A97" s="739" t="s">
        <v>1096</v>
      </c>
      <c r="B97" s="740" t="s">
        <v>112</v>
      </c>
      <c r="C97" s="744">
        <v>0</v>
      </c>
      <c r="D97" s="744">
        <v>0</v>
      </c>
      <c r="E97" s="741">
        <f t="shared" si="1"/>
        <v>0</v>
      </c>
      <c r="F97" s="744">
        <v>0</v>
      </c>
    </row>
    <row r="98" spans="1:6" x14ac:dyDescent="0.25">
      <c r="A98" s="739" t="s">
        <v>1097</v>
      </c>
      <c r="B98" s="740" t="s">
        <v>982</v>
      </c>
      <c r="C98" s="744">
        <v>-12485.17</v>
      </c>
      <c r="D98" s="744">
        <v>-11924.88</v>
      </c>
      <c r="E98" s="741">
        <f t="shared" si="1"/>
        <v>560.29000000000087</v>
      </c>
      <c r="F98" s="744">
        <v>-560.29</v>
      </c>
    </row>
    <row r="99" spans="1:6" x14ac:dyDescent="0.25">
      <c r="A99" s="739" t="s">
        <v>1098</v>
      </c>
      <c r="B99" s="740" t="s">
        <v>114</v>
      </c>
      <c r="C99" s="744">
        <v>-357.87</v>
      </c>
      <c r="D99" s="744">
        <v>-572.69000000000005</v>
      </c>
      <c r="E99" s="741">
        <f t="shared" si="1"/>
        <v>-214.82000000000005</v>
      </c>
      <c r="F99" s="744">
        <v>214.82</v>
      </c>
    </row>
    <row r="100" spans="1:6" x14ac:dyDescent="0.25">
      <c r="A100" s="739" t="s">
        <v>1099</v>
      </c>
      <c r="B100" s="740" t="s">
        <v>116</v>
      </c>
      <c r="C100" s="744">
        <v>0</v>
      </c>
      <c r="D100" s="744">
        <v>0</v>
      </c>
      <c r="E100" s="741">
        <f t="shared" si="1"/>
        <v>0</v>
      </c>
      <c r="F100" s="744">
        <v>-5217.42</v>
      </c>
    </row>
    <row r="101" spans="1:6" x14ac:dyDescent="0.25">
      <c r="A101" s="739" t="s">
        <v>1100</v>
      </c>
      <c r="B101" s="740" t="s">
        <v>983</v>
      </c>
      <c r="C101" s="744">
        <v>0</v>
      </c>
      <c r="D101" s="744">
        <v>0</v>
      </c>
      <c r="E101" s="741">
        <f t="shared" si="1"/>
        <v>0</v>
      </c>
      <c r="F101" s="744">
        <v>0</v>
      </c>
    </row>
    <row r="102" spans="1:6" x14ac:dyDescent="0.25">
      <c r="A102" s="739" t="s">
        <v>1101</v>
      </c>
      <c r="B102" s="740" t="s">
        <v>984</v>
      </c>
      <c r="C102" s="744">
        <v>0</v>
      </c>
      <c r="D102" s="744">
        <v>0</v>
      </c>
      <c r="E102" s="741">
        <f t="shared" si="1"/>
        <v>0</v>
      </c>
      <c r="F102" s="744">
        <v>0</v>
      </c>
    </row>
    <row r="103" spans="1:6" x14ac:dyDescent="0.25">
      <c r="A103" s="739" t="s">
        <v>1102</v>
      </c>
      <c r="B103" s="740" t="s">
        <v>985</v>
      </c>
      <c r="C103" s="744">
        <v>0</v>
      </c>
      <c r="D103" s="744">
        <v>0</v>
      </c>
      <c r="E103" s="741">
        <f t="shared" si="1"/>
        <v>0</v>
      </c>
      <c r="F103" s="744">
        <v>0</v>
      </c>
    </row>
    <row r="104" spans="1:6" x14ac:dyDescent="0.25">
      <c r="A104" s="739" t="s">
        <v>1103</v>
      </c>
      <c r="B104" s="740" t="s">
        <v>986</v>
      </c>
      <c r="C104" s="744">
        <v>0</v>
      </c>
      <c r="D104" s="744">
        <v>0</v>
      </c>
      <c r="E104" s="741">
        <f t="shared" si="1"/>
        <v>0</v>
      </c>
      <c r="F104" s="744">
        <v>0</v>
      </c>
    </row>
    <row r="105" spans="1:6" x14ac:dyDescent="0.25">
      <c r="A105" s="739" t="s">
        <v>1104</v>
      </c>
      <c r="B105" s="740" t="s">
        <v>987</v>
      </c>
      <c r="C105" s="744">
        <v>0</v>
      </c>
      <c r="D105" s="744">
        <v>0</v>
      </c>
      <c r="E105" s="741">
        <f t="shared" si="1"/>
        <v>0</v>
      </c>
      <c r="F105" s="744">
        <v>0</v>
      </c>
    </row>
    <row r="106" spans="1:6" x14ac:dyDescent="0.25">
      <c r="A106" s="739" t="s">
        <v>1105</v>
      </c>
      <c r="B106" s="740" t="s">
        <v>988</v>
      </c>
      <c r="C106" s="744">
        <v>0</v>
      </c>
      <c r="D106" s="744">
        <v>0</v>
      </c>
      <c r="E106" s="741">
        <f t="shared" si="1"/>
        <v>0</v>
      </c>
      <c r="F106" s="744">
        <v>0</v>
      </c>
    </row>
    <row r="107" spans="1:6" x14ac:dyDescent="0.25">
      <c r="A107" s="745" t="s">
        <v>1106</v>
      </c>
      <c r="B107" s="746" t="s">
        <v>989</v>
      </c>
      <c r="C107" s="747">
        <v>168452.65</v>
      </c>
      <c r="D107" s="747">
        <v>187460.94</v>
      </c>
      <c r="E107" s="748">
        <f t="shared" si="1"/>
        <v>19008.290000000008</v>
      </c>
      <c r="F107" s="747">
        <v>-24225.71</v>
      </c>
    </row>
    <row r="108" spans="1:6" x14ac:dyDescent="0.25">
      <c r="A108" s="739" t="s">
        <v>1107</v>
      </c>
      <c r="B108" s="740" t="s">
        <v>990</v>
      </c>
      <c r="C108" s="744">
        <v>0</v>
      </c>
      <c r="D108" s="744">
        <v>0</v>
      </c>
      <c r="E108" s="741">
        <f t="shared" si="1"/>
        <v>0</v>
      </c>
      <c r="F108" s="744">
        <v>0</v>
      </c>
    </row>
    <row r="109" spans="1:6" x14ac:dyDescent="0.25">
      <c r="A109" s="739" t="s">
        <v>1108</v>
      </c>
      <c r="B109" s="740" t="s">
        <v>991</v>
      </c>
      <c r="C109" s="744">
        <v>0</v>
      </c>
      <c r="D109" s="744">
        <v>0</v>
      </c>
      <c r="E109" s="741">
        <f t="shared" si="1"/>
        <v>0</v>
      </c>
      <c r="F109" s="744">
        <v>0</v>
      </c>
    </row>
    <row r="110" spans="1:6" x14ac:dyDescent="0.25">
      <c r="A110" s="739" t="s">
        <v>1109</v>
      </c>
      <c r="B110" s="740" t="s">
        <v>992</v>
      </c>
      <c r="C110" s="744">
        <v>0</v>
      </c>
      <c r="D110" s="744">
        <v>0</v>
      </c>
      <c r="E110" s="741">
        <f t="shared" si="1"/>
        <v>0</v>
      </c>
      <c r="F110" s="744">
        <v>0</v>
      </c>
    </row>
    <row r="111" spans="1:6" x14ac:dyDescent="0.25">
      <c r="A111" s="739" t="s">
        <v>1110</v>
      </c>
      <c r="B111" s="740" t="s">
        <v>1111</v>
      </c>
      <c r="C111" s="744">
        <v>0</v>
      </c>
      <c r="D111" s="744">
        <v>0</v>
      </c>
      <c r="E111" s="741">
        <f t="shared" si="1"/>
        <v>0</v>
      </c>
      <c r="F111" s="744">
        <v>0</v>
      </c>
    </row>
    <row r="112" spans="1:6" x14ac:dyDescent="0.25">
      <c r="A112" s="739" t="s">
        <v>1112</v>
      </c>
      <c r="B112" s="740" t="s">
        <v>1113</v>
      </c>
      <c r="C112" s="744">
        <v>0</v>
      </c>
      <c r="D112" s="744">
        <v>0</v>
      </c>
      <c r="E112" s="741">
        <f t="shared" si="1"/>
        <v>0</v>
      </c>
      <c r="F112" s="744">
        <v>0</v>
      </c>
    </row>
    <row r="113" spans="1:6" x14ac:dyDescent="0.25">
      <c r="A113" s="739" t="s">
        <v>1114</v>
      </c>
      <c r="B113" s="740" t="s">
        <v>1115</v>
      </c>
      <c r="C113" s="744">
        <v>0</v>
      </c>
      <c r="D113" s="744">
        <v>0</v>
      </c>
      <c r="E113" s="741">
        <f t="shared" si="1"/>
        <v>0</v>
      </c>
      <c r="F113" s="744">
        <v>0</v>
      </c>
    </row>
    <row r="114" spans="1:6" x14ac:dyDescent="0.25">
      <c r="A114" s="739" t="s">
        <v>1116</v>
      </c>
      <c r="B114" s="740" t="s">
        <v>1117</v>
      </c>
      <c r="C114" s="744">
        <v>0</v>
      </c>
      <c r="D114" s="744">
        <v>0</v>
      </c>
      <c r="E114" s="741">
        <f t="shared" si="1"/>
        <v>0</v>
      </c>
      <c r="F114" s="744">
        <v>0</v>
      </c>
    </row>
    <row r="115" spans="1:6" x14ac:dyDescent="0.25">
      <c r="A115" s="739" t="s">
        <v>1118</v>
      </c>
      <c r="B115" s="740" t="s">
        <v>1119</v>
      </c>
      <c r="C115" s="744">
        <v>168300.05</v>
      </c>
      <c r="D115" s="744">
        <v>184791.63</v>
      </c>
      <c r="E115" s="741">
        <f t="shared" si="1"/>
        <v>16491.580000000016</v>
      </c>
      <c r="F115" s="744">
        <v>16491.580000000002</v>
      </c>
    </row>
    <row r="116" spans="1:6" x14ac:dyDescent="0.25">
      <c r="A116" s="739" t="s">
        <v>620</v>
      </c>
      <c r="B116" s="740" t="s">
        <v>1120</v>
      </c>
      <c r="C116" s="744">
        <v>19734.13</v>
      </c>
      <c r="D116" s="744">
        <v>32838.83</v>
      </c>
      <c r="E116" s="741">
        <f t="shared" si="1"/>
        <v>13104.7</v>
      </c>
      <c r="F116" s="744">
        <v>13104.7</v>
      </c>
    </row>
    <row r="117" spans="1:6" x14ac:dyDescent="0.25">
      <c r="A117" s="739" t="s">
        <v>1121</v>
      </c>
      <c r="B117" s="740" t="s">
        <v>1122</v>
      </c>
      <c r="C117" s="744">
        <v>0</v>
      </c>
      <c r="D117" s="744">
        <v>0</v>
      </c>
      <c r="E117" s="741">
        <f t="shared" si="1"/>
        <v>0</v>
      </c>
      <c r="F117" s="744">
        <v>0</v>
      </c>
    </row>
    <row r="118" spans="1:6" x14ac:dyDescent="0.25">
      <c r="A118" s="739" t="s">
        <v>1123</v>
      </c>
      <c r="B118" s="740" t="s">
        <v>1124</v>
      </c>
      <c r="C118" s="744">
        <v>0</v>
      </c>
      <c r="D118" s="744">
        <v>0</v>
      </c>
      <c r="E118" s="741">
        <v>0</v>
      </c>
      <c r="F118" s="744">
        <v>0</v>
      </c>
    </row>
    <row r="119" spans="1:6" x14ac:dyDescent="0.25">
      <c r="A119" s="739" t="s">
        <v>1125</v>
      </c>
      <c r="B119" s="740" t="s">
        <v>1126</v>
      </c>
      <c r="C119" s="744">
        <v>48.78</v>
      </c>
      <c r="D119" s="744">
        <v>1223.8800000000001</v>
      </c>
      <c r="E119" s="741">
        <f t="shared" si="1"/>
        <v>1175.1000000000001</v>
      </c>
      <c r="F119" s="744">
        <v>1175.0999999999999</v>
      </c>
    </row>
    <row r="120" spans="1:6" x14ac:dyDescent="0.25">
      <c r="A120" s="739" t="s">
        <v>1127</v>
      </c>
      <c r="B120" s="740" t="s">
        <v>1128</v>
      </c>
      <c r="C120" s="744">
        <v>0</v>
      </c>
      <c r="D120" s="744">
        <v>-1223.8800000000001</v>
      </c>
      <c r="E120" s="741">
        <f t="shared" si="1"/>
        <v>-1223.8800000000001</v>
      </c>
      <c r="F120" s="744">
        <v>-1223.8800000000001</v>
      </c>
    </row>
    <row r="121" spans="1:6" x14ac:dyDescent="0.25">
      <c r="A121" s="745" t="s">
        <v>1129</v>
      </c>
      <c r="B121" s="746" t="s">
        <v>1130</v>
      </c>
      <c r="C121" s="747">
        <v>188082.96</v>
      </c>
      <c r="D121" s="747">
        <v>217630.46</v>
      </c>
      <c r="E121" s="748">
        <f t="shared" si="1"/>
        <v>29547.5</v>
      </c>
      <c r="F121" s="747">
        <v>29547.5</v>
      </c>
    </row>
    <row r="122" spans="1:6" x14ac:dyDescent="0.25">
      <c r="A122" s="745" t="s">
        <v>1131</v>
      </c>
      <c r="B122" s="746" t="s">
        <v>1132</v>
      </c>
      <c r="C122" s="747">
        <v>387687.58</v>
      </c>
      <c r="D122" s="747">
        <v>438756.21</v>
      </c>
      <c r="E122" s="748">
        <f t="shared" si="1"/>
        <v>51068.630000000005</v>
      </c>
      <c r="F122" s="747">
        <v>10092.83</v>
      </c>
    </row>
    <row r="123" spans="1:6" x14ac:dyDescent="0.25">
      <c r="A123" s="739" t="s">
        <v>1133</v>
      </c>
      <c r="B123" s="740" t="s">
        <v>125</v>
      </c>
      <c r="C123" s="744">
        <v>43101.54</v>
      </c>
      <c r="D123" s="744">
        <v>53194.37</v>
      </c>
      <c r="E123" s="741">
        <f t="shared" si="1"/>
        <v>10092.830000000002</v>
      </c>
      <c r="F123" s="744">
        <v>-10092.83</v>
      </c>
    </row>
    <row r="124" spans="1:6" x14ac:dyDescent="0.25">
      <c r="A124" s="736"/>
      <c r="B124" s="736"/>
      <c r="C124" s="736"/>
      <c r="D124" s="736"/>
      <c r="E124" s="736"/>
      <c r="F124" s="736"/>
    </row>
    <row r="125" spans="1:6" x14ac:dyDescent="0.25">
      <c r="A125" s="736"/>
      <c r="B125" s="736"/>
      <c r="C125" s="736"/>
      <c r="D125" s="736"/>
      <c r="E125" s="736"/>
      <c r="F125" s="736"/>
    </row>
  </sheetData>
  <pageMargins left="0.70866141732283472" right="0.70866141732283472" top="0.78740157480314965" bottom="0.78740157480314965" header="0.31496062992125984" footer="0.31496062992125984"/>
  <pageSetup paperSize="9" scale="77"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indowProtection="1" topLeftCell="A34" zoomScale="96" zoomScaleNormal="96" workbookViewId="0">
      <selection activeCell="F55" sqref="F55"/>
    </sheetView>
  </sheetViews>
  <sheetFormatPr defaultRowHeight="12.75" x14ac:dyDescent="0.25"/>
  <cols>
    <col min="1" max="1" width="1.42578125" style="18" customWidth="1"/>
    <col min="2" max="2" width="4.42578125" style="18" customWidth="1"/>
    <col min="3" max="3" width="3.140625" style="18" customWidth="1"/>
    <col min="4" max="5" width="6.140625" style="18" customWidth="1"/>
    <col min="6" max="6" width="43.5703125" style="18" customWidth="1"/>
    <col min="7" max="7" width="5.28515625" style="31" customWidth="1"/>
    <col min="8" max="13" width="11.5703125" style="18" customWidth="1"/>
    <col min="14" max="14" width="2" style="442" customWidth="1"/>
    <col min="15" max="16384" width="9.140625" style="18"/>
  </cols>
  <sheetData>
    <row r="1" spans="1:15" ht="22.5" customHeight="1" x14ac:dyDescent="0.25">
      <c r="A1" s="438" t="s">
        <v>894</v>
      </c>
      <c r="B1" s="439"/>
      <c r="C1" s="439"/>
      <c r="D1" s="439"/>
      <c r="E1" s="439"/>
      <c r="F1" s="440"/>
      <c r="G1" s="441"/>
      <c r="H1" s="439"/>
      <c r="I1" s="439"/>
      <c r="J1" s="439"/>
      <c r="K1" s="439"/>
      <c r="L1" s="439"/>
      <c r="M1" s="439"/>
    </row>
    <row r="2" spans="1:15" ht="16.5" thickBot="1" x14ac:dyDescent="0.3">
      <c r="A2" s="438"/>
      <c r="B2" s="439"/>
      <c r="C2" s="439"/>
      <c r="D2" s="439"/>
      <c r="E2" s="439"/>
      <c r="F2" s="440"/>
      <c r="G2" s="441"/>
      <c r="H2" s="439"/>
      <c r="I2" s="439"/>
      <c r="J2" s="439"/>
      <c r="K2" s="439"/>
      <c r="L2" s="439"/>
      <c r="M2" s="439"/>
      <c r="N2" s="443"/>
    </row>
    <row r="3" spans="1:15" ht="14.25" customHeight="1" x14ac:dyDescent="0.25">
      <c r="A3" s="1064" t="s">
        <v>729</v>
      </c>
      <c r="B3" s="1065"/>
      <c r="C3" s="1065"/>
      <c r="D3" s="1065"/>
      <c r="E3" s="1065"/>
      <c r="F3" s="1066"/>
      <c r="G3" s="1073" t="s">
        <v>479</v>
      </c>
      <c r="H3" s="1062" t="s">
        <v>730</v>
      </c>
      <c r="I3" s="1076"/>
      <c r="J3" s="1062" t="s">
        <v>731</v>
      </c>
      <c r="K3" s="1076"/>
      <c r="L3" s="1062" t="s">
        <v>732</v>
      </c>
      <c r="M3" s="1063"/>
      <c r="N3" s="444"/>
    </row>
    <row r="4" spans="1:15" ht="13.5" customHeight="1" x14ac:dyDescent="0.25">
      <c r="A4" s="1067"/>
      <c r="B4" s="1068"/>
      <c r="C4" s="1068"/>
      <c r="D4" s="1068"/>
      <c r="E4" s="1068"/>
      <c r="F4" s="1069"/>
      <c r="G4" s="1074"/>
      <c r="H4" s="601" t="s">
        <v>733</v>
      </c>
      <c r="I4" s="599" t="s">
        <v>480</v>
      </c>
      <c r="J4" s="601" t="s">
        <v>643</v>
      </c>
      <c r="K4" s="599" t="s">
        <v>480</v>
      </c>
      <c r="L4" s="601" t="s">
        <v>643</v>
      </c>
      <c r="M4" s="600" t="s">
        <v>480</v>
      </c>
      <c r="N4" s="445"/>
    </row>
    <row r="5" spans="1:15" ht="11.25" customHeight="1" thickBot="1" x14ac:dyDescent="0.3">
      <c r="A5" s="1070"/>
      <c r="B5" s="1071"/>
      <c r="C5" s="1071"/>
      <c r="D5" s="1071"/>
      <c r="E5" s="1071"/>
      <c r="F5" s="1072"/>
      <c r="G5" s="1075"/>
      <c r="H5" s="596">
        <v>1</v>
      </c>
      <c r="I5" s="597">
        <v>2</v>
      </c>
      <c r="J5" s="596">
        <v>3</v>
      </c>
      <c r="K5" s="597">
        <v>4</v>
      </c>
      <c r="L5" s="596">
        <v>5</v>
      </c>
      <c r="M5" s="598">
        <v>6</v>
      </c>
      <c r="N5" s="446"/>
    </row>
    <row r="6" spans="1:15" ht="12.75" customHeight="1" x14ac:dyDescent="0.25">
      <c r="A6" s="1059" t="s">
        <v>841</v>
      </c>
      <c r="B6" s="1060"/>
      <c r="C6" s="1060"/>
      <c r="D6" s="1060"/>
      <c r="E6" s="1060"/>
      <c r="F6" s="1061"/>
      <c r="G6" s="532">
        <v>1</v>
      </c>
      <c r="H6" s="609">
        <f t="shared" ref="H6:M6" si="0">+H7+H32</f>
        <v>119194</v>
      </c>
      <c r="I6" s="610">
        <f t="shared" si="0"/>
        <v>123735</v>
      </c>
      <c r="J6" s="609">
        <f t="shared" si="0"/>
        <v>21709</v>
      </c>
      <c r="K6" s="610">
        <f t="shared" si="0"/>
        <v>24032</v>
      </c>
      <c r="L6" s="609">
        <f t="shared" si="0"/>
        <v>140903</v>
      </c>
      <c r="M6" s="611">
        <f t="shared" si="0"/>
        <v>147767</v>
      </c>
      <c r="N6" s="445"/>
    </row>
    <row r="7" spans="1:15" ht="12.75" customHeight="1" x14ac:dyDescent="0.25">
      <c r="A7" s="447"/>
      <c r="B7" s="1053" t="s">
        <v>842</v>
      </c>
      <c r="C7" s="1053"/>
      <c r="D7" s="1053"/>
      <c r="E7" s="1053"/>
      <c r="F7" s="1054"/>
      <c r="G7" s="534">
        <f>G6+1</f>
        <v>2</v>
      </c>
      <c r="H7" s="612">
        <f t="shared" ref="H7:M7" si="1">+H8+H18+H25</f>
        <v>117896</v>
      </c>
      <c r="I7" s="613">
        <f t="shared" si="1"/>
        <v>122437</v>
      </c>
      <c r="J7" s="612">
        <f t="shared" si="1"/>
        <v>21709</v>
      </c>
      <c r="K7" s="613">
        <f t="shared" si="1"/>
        <v>24032</v>
      </c>
      <c r="L7" s="612">
        <f t="shared" si="1"/>
        <v>139605</v>
      </c>
      <c r="M7" s="614">
        <f t="shared" si="1"/>
        <v>146469</v>
      </c>
      <c r="N7" s="445"/>
      <c r="O7" s="164"/>
    </row>
    <row r="8" spans="1:15" ht="12.75" customHeight="1" x14ac:dyDescent="0.25">
      <c r="A8" s="448"/>
      <c r="B8" s="449"/>
      <c r="C8" s="450" t="s">
        <v>734</v>
      </c>
      <c r="D8" s="451" t="s">
        <v>843</v>
      </c>
      <c r="E8" s="449"/>
      <c r="F8" s="452"/>
      <c r="G8" s="535">
        <f t="shared" ref="G8:G34" si="2">G7+1</f>
        <v>3</v>
      </c>
      <c r="H8" s="615">
        <f t="shared" ref="H8:M8" si="3">+H9+H12</f>
        <v>117525</v>
      </c>
      <c r="I8" s="616">
        <f t="shared" si="3"/>
        <v>119682</v>
      </c>
      <c r="J8" s="615">
        <f t="shared" si="3"/>
        <v>21709</v>
      </c>
      <c r="K8" s="616">
        <f t="shared" si="3"/>
        <v>21707</v>
      </c>
      <c r="L8" s="615">
        <f t="shared" si="3"/>
        <v>139234</v>
      </c>
      <c r="M8" s="617">
        <f t="shared" si="3"/>
        <v>141389</v>
      </c>
      <c r="N8" s="445"/>
      <c r="O8" s="164"/>
    </row>
    <row r="9" spans="1:15" ht="12.75" customHeight="1" x14ac:dyDescent="0.25">
      <c r="A9" s="453"/>
      <c r="B9" s="454"/>
      <c r="C9" s="454"/>
      <c r="D9" s="454" t="s">
        <v>481</v>
      </c>
      <c r="E9" s="454" t="s">
        <v>899</v>
      </c>
      <c r="F9" s="455"/>
      <c r="G9" s="530">
        <f t="shared" si="2"/>
        <v>4</v>
      </c>
      <c r="H9" s="618">
        <f t="shared" ref="H9:M9" si="4">+H10+H11</f>
        <v>6111</v>
      </c>
      <c r="I9" s="619">
        <f t="shared" si="4"/>
        <v>8274</v>
      </c>
      <c r="J9" s="618">
        <f t="shared" si="4"/>
        <v>0</v>
      </c>
      <c r="K9" s="619">
        <f t="shared" si="4"/>
        <v>0</v>
      </c>
      <c r="L9" s="618">
        <f t="shared" si="4"/>
        <v>6111</v>
      </c>
      <c r="M9" s="620">
        <f t="shared" si="4"/>
        <v>8274</v>
      </c>
      <c r="N9" s="445"/>
      <c r="O9" s="164"/>
    </row>
    <row r="10" spans="1:15" ht="12.75" customHeight="1" x14ac:dyDescent="0.25">
      <c r="A10" s="602"/>
      <c r="B10" s="463"/>
      <c r="C10" s="463"/>
      <c r="D10" s="463"/>
      <c r="E10" s="463" t="s">
        <v>734</v>
      </c>
      <c r="F10" s="463" t="s">
        <v>736</v>
      </c>
      <c r="G10" s="461">
        <f t="shared" si="2"/>
        <v>5</v>
      </c>
      <c r="H10" s="621">
        <v>6111</v>
      </c>
      <c r="I10" s="622">
        <v>8274</v>
      </c>
      <c r="J10" s="621">
        <v>0</v>
      </c>
      <c r="K10" s="622">
        <v>0</v>
      </c>
      <c r="L10" s="621">
        <v>6111</v>
      </c>
      <c r="M10" s="623">
        <v>8274</v>
      </c>
      <c r="N10" s="462"/>
      <c r="O10" s="164"/>
    </row>
    <row r="11" spans="1:15" ht="12.75" customHeight="1" x14ac:dyDescent="0.25">
      <c r="A11" s="602"/>
      <c r="B11" s="463"/>
      <c r="C11" s="463"/>
      <c r="D11" s="463"/>
      <c r="E11" s="439"/>
      <c r="F11" s="463" t="s">
        <v>737</v>
      </c>
      <c r="G11" s="461">
        <f t="shared" si="2"/>
        <v>6</v>
      </c>
      <c r="H11" s="621"/>
      <c r="I11" s="622"/>
      <c r="J11" s="621"/>
      <c r="K11" s="622"/>
      <c r="L11" s="621"/>
      <c r="M11" s="623"/>
      <c r="N11" s="462"/>
      <c r="O11" s="164"/>
    </row>
    <row r="12" spans="1:15" ht="12.75" customHeight="1" x14ac:dyDescent="0.25">
      <c r="A12" s="453"/>
      <c r="B12" s="454"/>
      <c r="C12" s="454"/>
      <c r="D12" s="454"/>
      <c r="E12" s="454" t="s">
        <v>844</v>
      </c>
      <c r="F12" s="455"/>
      <c r="G12" s="530">
        <f>G11+1</f>
        <v>7</v>
      </c>
      <c r="H12" s="618">
        <f t="shared" ref="H12:M12" si="5">+H13+H17</f>
        <v>111414</v>
      </c>
      <c r="I12" s="619">
        <f t="shared" si="5"/>
        <v>111408</v>
      </c>
      <c r="J12" s="618">
        <f t="shared" si="5"/>
        <v>21709</v>
      </c>
      <c r="K12" s="619">
        <f t="shared" si="5"/>
        <v>21707</v>
      </c>
      <c r="L12" s="618">
        <f t="shared" si="5"/>
        <v>133123</v>
      </c>
      <c r="M12" s="620">
        <f t="shared" si="5"/>
        <v>133115</v>
      </c>
      <c r="N12" s="445"/>
      <c r="O12" s="164"/>
    </row>
    <row r="13" spans="1:15" s="456" customFormat="1" ht="12.75" customHeight="1" x14ac:dyDescent="0.25">
      <c r="A13" s="603"/>
      <c r="B13" s="463"/>
      <c r="C13" s="463"/>
      <c r="D13" s="463"/>
      <c r="E13" s="463" t="s">
        <v>734</v>
      </c>
      <c r="F13" s="463" t="s">
        <v>845</v>
      </c>
      <c r="G13" s="533">
        <f t="shared" si="2"/>
        <v>8</v>
      </c>
      <c r="H13" s="621">
        <f t="shared" ref="H13:M13" si="6">+H14+H15+H16</f>
        <v>111414</v>
      </c>
      <c r="I13" s="622">
        <f t="shared" si="6"/>
        <v>111408</v>
      </c>
      <c r="J13" s="621">
        <f t="shared" si="6"/>
        <v>21709</v>
      </c>
      <c r="K13" s="622">
        <f t="shared" si="6"/>
        <v>21707</v>
      </c>
      <c r="L13" s="621">
        <f t="shared" si="6"/>
        <v>133123</v>
      </c>
      <c r="M13" s="623">
        <f t="shared" si="6"/>
        <v>133115</v>
      </c>
      <c r="N13" s="462"/>
      <c r="O13" s="354"/>
    </row>
    <row r="14" spans="1:15" s="456" customFormat="1" ht="12.75" customHeight="1" x14ac:dyDescent="0.25">
      <c r="A14" s="603"/>
      <c r="B14" s="463"/>
      <c r="C14" s="463"/>
      <c r="D14" s="463"/>
      <c r="E14" s="439"/>
      <c r="F14" s="463" t="s">
        <v>839</v>
      </c>
      <c r="G14" s="533">
        <f t="shared" si="2"/>
        <v>9</v>
      </c>
      <c r="H14" s="621">
        <v>105397</v>
      </c>
      <c r="I14" s="622">
        <v>105397</v>
      </c>
      <c r="J14" s="621">
        <v>4158</v>
      </c>
      <c r="K14" s="622">
        <v>4158</v>
      </c>
      <c r="L14" s="621">
        <f t="shared" ref="L14:M16" si="7">+H14+J14</f>
        <v>109555</v>
      </c>
      <c r="M14" s="623">
        <f t="shared" si="7"/>
        <v>109555</v>
      </c>
      <c r="N14" s="462"/>
      <c r="O14" s="354"/>
    </row>
    <row r="15" spans="1:15" s="456" customFormat="1" ht="12.75" customHeight="1" x14ac:dyDescent="0.25">
      <c r="A15" s="604"/>
      <c r="B15" s="463"/>
      <c r="C15" s="463"/>
      <c r="D15" s="463"/>
      <c r="E15" s="463"/>
      <c r="F15" s="463" t="s">
        <v>838</v>
      </c>
      <c r="G15" s="533">
        <f t="shared" si="2"/>
        <v>10</v>
      </c>
      <c r="H15" s="621">
        <v>0</v>
      </c>
      <c r="I15" s="622">
        <v>0</v>
      </c>
      <c r="J15" s="621">
        <v>12962</v>
      </c>
      <c r="K15" s="622">
        <v>12962</v>
      </c>
      <c r="L15" s="621">
        <f t="shared" si="7"/>
        <v>12962</v>
      </c>
      <c r="M15" s="623">
        <f t="shared" si="7"/>
        <v>12962</v>
      </c>
      <c r="N15" s="462"/>
      <c r="O15" s="354"/>
    </row>
    <row r="16" spans="1:15" s="456" customFormat="1" ht="12.75" customHeight="1" x14ac:dyDescent="0.25">
      <c r="A16" s="603"/>
      <c r="B16" s="463"/>
      <c r="C16" s="463"/>
      <c r="D16" s="463"/>
      <c r="E16" s="439"/>
      <c r="F16" s="463" t="s">
        <v>840</v>
      </c>
      <c r="G16" s="533">
        <f t="shared" si="2"/>
        <v>11</v>
      </c>
      <c r="H16" s="621">
        <v>6017</v>
      </c>
      <c r="I16" s="622">
        <v>6011</v>
      </c>
      <c r="J16" s="621">
        <v>4589</v>
      </c>
      <c r="K16" s="622">
        <v>4587</v>
      </c>
      <c r="L16" s="621">
        <f t="shared" si="7"/>
        <v>10606</v>
      </c>
      <c r="M16" s="623">
        <f t="shared" si="7"/>
        <v>10598</v>
      </c>
      <c r="N16" s="462"/>
      <c r="O16" s="354"/>
    </row>
    <row r="17" spans="1:15" s="456" customFormat="1" ht="12.75" customHeight="1" x14ac:dyDescent="0.25">
      <c r="A17" s="605"/>
      <c r="B17" s="463"/>
      <c r="C17" s="463"/>
      <c r="D17" s="463"/>
      <c r="E17" s="463"/>
      <c r="F17" s="463" t="s">
        <v>737</v>
      </c>
      <c r="G17" s="533">
        <f t="shared" si="2"/>
        <v>12</v>
      </c>
      <c r="H17" s="621"/>
      <c r="I17" s="622"/>
      <c r="J17" s="621"/>
      <c r="K17" s="622"/>
      <c r="L17" s="621"/>
      <c r="M17" s="623"/>
      <c r="N17" s="462"/>
      <c r="O17" s="354"/>
    </row>
    <row r="18" spans="1:15" ht="12.75" customHeight="1" x14ac:dyDescent="0.25">
      <c r="A18" s="448"/>
      <c r="B18" s="449"/>
      <c r="C18" s="450"/>
      <c r="D18" s="451" t="s">
        <v>846</v>
      </c>
      <c r="E18" s="449"/>
      <c r="F18" s="452"/>
      <c r="G18" s="535">
        <f t="shared" si="2"/>
        <v>13</v>
      </c>
      <c r="H18" s="615">
        <f t="shared" ref="H18:M18" si="8">+H19+H22</f>
        <v>343</v>
      </c>
      <c r="I18" s="616">
        <f>I19+I22</f>
        <v>2732</v>
      </c>
      <c r="J18" s="615">
        <f t="shared" si="8"/>
        <v>0</v>
      </c>
      <c r="K18" s="616">
        <f t="shared" si="8"/>
        <v>2325</v>
      </c>
      <c r="L18" s="615">
        <f t="shared" si="8"/>
        <v>343</v>
      </c>
      <c r="M18" s="617">
        <f t="shared" si="8"/>
        <v>5057</v>
      </c>
      <c r="N18" s="445"/>
    </row>
    <row r="19" spans="1:15" ht="12.75" customHeight="1" x14ac:dyDescent="0.25">
      <c r="A19" s="453"/>
      <c r="B19" s="454"/>
      <c r="C19" s="454"/>
      <c r="D19" s="454" t="s">
        <v>481</v>
      </c>
      <c r="E19" s="454" t="s">
        <v>847</v>
      </c>
      <c r="F19" s="455"/>
      <c r="G19" s="530">
        <f t="shared" si="2"/>
        <v>14</v>
      </c>
      <c r="H19" s="618">
        <f t="shared" ref="H19:M19" si="9">+H20+H21</f>
        <v>0</v>
      </c>
      <c r="I19" s="619">
        <f t="shared" si="9"/>
        <v>2389</v>
      </c>
      <c r="J19" s="618">
        <f t="shared" si="9"/>
        <v>0</v>
      </c>
      <c r="K19" s="619">
        <f t="shared" si="9"/>
        <v>2325</v>
      </c>
      <c r="L19" s="618">
        <f t="shared" si="9"/>
        <v>0</v>
      </c>
      <c r="M19" s="620">
        <f t="shared" si="9"/>
        <v>4714</v>
      </c>
      <c r="N19" s="445"/>
    </row>
    <row r="20" spans="1:15" ht="12.75" customHeight="1" x14ac:dyDescent="0.25">
      <c r="A20" s="602"/>
      <c r="B20" s="463"/>
      <c r="C20" s="463"/>
      <c r="D20" s="463"/>
      <c r="E20" s="463" t="s">
        <v>734</v>
      </c>
      <c r="F20" s="463" t="s">
        <v>736</v>
      </c>
      <c r="G20" s="533">
        <f t="shared" si="2"/>
        <v>15</v>
      </c>
      <c r="H20" s="621">
        <v>0</v>
      </c>
      <c r="I20" s="622">
        <v>2389</v>
      </c>
      <c r="J20" s="621">
        <v>0</v>
      </c>
      <c r="K20" s="622">
        <v>2325</v>
      </c>
      <c r="L20" s="621">
        <f>J20+H20</f>
        <v>0</v>
      </c>
      <c r="M20" s="623">
        <f>K20+I20</f>
        <v>4714</v>
      </c>
      <c r="N20" s="462"/>
    </row>
    <row r="21" spans="1:15" ht="12.75" customHeight="1" x14ac:dyDescent="0.25">
      <c r="A21" s="602"/>
      <c r="B21" s="463"/>
      <c r="C21" s="463"/>
      <c r="D21" s="463"/>
      <c r="E21" s="439"/>
      <c r="F21" s="463" t="s">
        <v>737</v>
      </c>
      <c r="G21" s="533">
        <f t="shared" si="2"/>
        <v>16</v>
      </c>
      <c r="H21" s="621"/>
      <c r="I21" s="622"/>
      <c r="J21" s="621"/>
      <c r="K21" s="622"/>
      <c r="L21" s="621"/>
      <c r="M21" s="623"/>
      <c r="N21" s="462"/>
    </row>
    <row r="22" spans="1:15" ht="12.75" customHeight="1" x14ac:dyDescent="0.25">
      <c r="A22" s="453"/>
      <c r="B22" s="454"/>
      <c r="C22" s="454"/>
      <c r="D22" s="454"/>
      <c r="E22" s="454" t="s">
        <v>848</v>
      </c>
      <c r="F22" s="455"/>
      <c r="G22" s="530">
        <f>G21+1</f>
        <v>17</v>
      </c>
      <c r="H22" s="618">
        <f t="shared" ref="H22:M22" si="10">+H23+H24</f>
        <v>343</v>
      </c>
      <c r="I22" s="619">
        <f t="shared" si="10"/>
        <v>343</v>
      </c>
      <c r="J22" s="618">
        <f t="shared" si="10"/>
        <v>0</v>
      </c>
      <c r="K22" s="619">
        <f t="shared" si="10"/>
        <v>0</v>
      </c>
      <c r="L22" s="618">
        <f t="shared" si="10"/>
        <v>343</v>
      </c>
      <c r="M22" s="620">
        <f t="shared" si="10"/>
        <v>343</v>
      </c>
      <c r="N22" s="445"/>
    </row>
    <row r="23" spans="1:15" ht="12.75" customHeight="1" x14ac:dyDescent="0.25">
      <c r="A23" s="603"/>
      <c r="B23" s="463"/>
      <c r="C23" s="463"/>
      <c r="D23" s="463"/>
      <c r="E23" s="463" t="s">
        <v>734</v>
      </c>
      <c r="F23" s="463" t="s">
        <v>736</v>
      </c>
      <c r="G23" s="533">
        <f t="shared" si="2"/>
        <v>18</v>
      </c>
      <c r="H23" s="621"/>
      <c r="I23" s="622"/>
      <c r="J23" s="621"/>
      <c r="K23" s="622"/>
      <c r="L23" s="621"/>
      <c r="M23" s="623"/>
      <c r="N23" s="462"/>
    </row>
    <row r="24" spans="1:15" ht="12.75" customHeight="1" x14ac:dyDescent="0.25">
      <c r="A24" s="605"/>
      <c r="B24" s="463"/>
      <c r="C24" s="463"/>
      <c r="D24" s="463"/>
      <c r="E24" s="439"/>
      <c r="F24" s="463" t="s">
        <v>737</v>
      </c>
      <c r="G24" s="533">
        <f t="shared" si="2"/>
        <v>19</v>
      </c>
      <c r="H24" s="621">
        <v>343</v>
      </c>
      <c r="I24" s="622">
        <v>343</v>
      </c>
      <c r="J24" s="621">
        <v>0</v>
      </c>
      <c r="K24" s="622">
        <v>0</v>
      </c>
      <c r="L24" s="621">
        <f>+H24+J24</f>
        <v>343</v>
      </c>
      <c r="M24" s="623">
        <f>+I24+K24</f>
        <v>343</v>
      </c>
      <c r="N24" s="462"/>
    </row>
    <row r="25" spans="1:15" ht="12.75" customHeight="1" x14ac:dyDescent="0.25">
      <c r="A25" s="448"/>
      <c r="B25" s="449"/>
      <c r="C25" s="450"/>
      <c r="D25" s="451" t="s">
        <v>849</v>
      </c>
      <c r="E25" s="449"/>
      <c r="F25" s="452"/>
      <c r="G25" s="535">
        <f t="shared" si="2"/>
        <v>20</v>
      </c>
      <c r="H25" s="615">
        <f t="shared" ref="H25:M25" si="11">+H26+H29</f>
        <v>28</v>
      </c>
      <c r="I25" s="616">
        <f t="shared" si="11"/>
        <v>23</v>
      </c>
      <c r="J25" s="615">
        <f t="shared" si="11"/>
        <v>0</v>
      </c>
      <c r="K25" s="616">
        <f t="shared" si="11"/>
        <v>0</v>
      </c>
      <c r="L25" s="615">
        <f t="shared" si="11"/>
        <v>28</v>
      </c>
      <c r="M25" s="617">
        <f t="shared" si="11"/>
        <v>23</v>
      </c>
      <c r="N25" s="445"/>
    </row>
    <row r="26" spans="1:15" ht="12.75" customHeight="1" x14ac:dyDescent="0.25">
      <c r="A26" s="453"/>
      <c r="B26" s="454"/>
      <c r="C26" s="454"/>
      <c r="D26" s="454" t="s">
        <v>481</v>
      </c>
      <c r="E26" s="454" t="s">
        <v>850</v>
      </c>
      <c r="F26" s="455"/>
      <c r="G26" s="530">
        <f t="shared" si="2"/>
        <v>21</v>
      </c>
      <c r="H26" s="618">
        <f t="shared" ref="H26:M26" si="12">+H27+H28</f>
        <v>0</v>
      </c>
      <c r="I26" s="619">
        <f t="shared" si="12"/>
        <v>0</v>
      </c>
      <c r="J26" s="618">
        <f t="shared" si="12"/>
        <v>0</v>
      </c>
      <c r="K26" s="619">
        <f t="shared" si="12"/>
        <v>0</v>
      </c>
      <c r="L26" s="618">
        <f t="shared" si="12"/>
        <v>0</v>
      </c>
      <c r="M26" s="620">
        <f t="shared" si="12"/>
        <v>0</v>
      </c>
      <c r="N26" s="445"/>
    </row>
    <row r="27" spans="1:15" ht="12.75" customHeight="1" x14ac:dyDescent="0.25">
      <c r="A27" s="602"/>
      <c r="B27" s="463"/>
      <c r="C27" s="463"/>
      <c r="D27" s="463"/>
      <c r="E27" s="463" t="s">
        <v>734</v>
      </c>
      <c r="F27" s="463" t="s">
        <v>736</v>
      </c>
      <c r="G27" s="533">
        <f t="shared" si="2"/>
        <v>22</v>
      </c>
      <c r="H27" s="621"/>
      <c r="I27" s="622"/>
      <c r="J27" s="621"/>
      <c r="K27" s="622"/>
      <c r="L27" s="621"/>
      <c r="M27" s="623"/>
      <c r="N27" s="462"/>
    </row>
    <row r="28" spans="1:15" ht="12.75" customHeight="1" x14ac:dyDescent="0.25">
      <c r="A28" s="602"/>
      <c r="B28" s="463"/>
      <c r="C28" s="463"/>
      <c r="D28" s="463"/>
      <c r="E28" s="439"/>
      <c r="F28" s="463" t="s">
        <v>737</v>
      </c>
      <c r="G28" s="533">
        <f t="shared" si="2"/>
        <v>23</v>
      </c>
      <c r="H28" s="621"/>
      <c r="I28" s="622"/>
      <c r="J28" s="621"/>
      <c r="K28" s="622"/>
      <c r="L28" s="621"/>
      <c r="M28" s="623"/>
      <c r="N28" s="462"/>
    </row>
    <row r="29" spans="1:15" ht="13.5" customHeight="1" x14ac:dyDescent="0.25">
      <c r="A29" s="453"/>
      <c r="B29" s="454"/>
      <c r="C29" s="454"/>
      <c r="D29" s="454"/>
      <c r="E29" s="454" t="s">
        <v>916</v>
      </c>
      <c r="F29" s="455"/>
      <c r="G29" s="530">
        <f t="shared" si="2"/>
        <v>24</v>
      </c>
      <c r="H29" s="618">
        <f t="shared" ref="H29:M29" si="13">+H30+H31</f>
        <v>28</v>
      </c>
      <c r="I29" s="619">
        <f t="shared" si="13"/>
        <v>23</v>
      </c>
      <c r="J29" s="618">
        <f t="shared" si="13"/>
        <v>0</v>
      </c>
      <c r="K29" s="619">
        <f t="shared" si="13"/>
        <v>0</v>
      </c>
      <c r="L29" s="618">
        <f t="shared" si="13"/>
        <v>28</v>
      </c>
      <c r="M29" s="620">
        <f t="shared" si="13"/>
        <v>23</v>
      </c>
      <c r="N29" s="462"/>
    </row>
    <row r="30" spans="1:15" ht="13.5" customHeight="1" x14ac:dyDescent="0.25">
      <c r="A30" s="603"/>
      <c r="B30" s="463"/>
      <c r="C30" s="463"/>
      <c r="D30" s="463"/>
      <c r="E30" s="463" t="s">
        <v>734</v>
      </c>
      <c r="F30" s="463" t="s">
        <v>736</v>
      </c>
      <c r="G30" s="533">
        <f t="shared" si="2"/>
        <v>25</v>
      </c>
      <c r="H30" s="621">
        <v>28</v>
      </c>
      <c r="I30" s="622">
        <v>23</v>
      </c>
      <c r="J30" s="621">
        <v>0</v>
      </c>
      <c r="K30" s="622">
        <v>0</v>
      </c>
      <c r="L30" s="621">
        <f>+H30+J30</f>
        <v>28</v>
      </c>
      <c r="M30" s="623">
        <f>+I30+K30</f>
        <v>23</v>
      </c>
      <c r="N30" s="462"/>
    </row>
    <row r="31" spans="1:15" ht="13.5" customHeight="1" x14ac:dyDescent="0.25">
      <c r="A31" s="605"/>
      <c r="B31" s="463"/>
      <c r="C31" s="463"/>
      <c r="D31" s="463"/>
      <c r="E31" s="439"/>
      <c r="F31" s="463" t="s">
        <v>737</v>
      </c>
      <c r="G31" s="533">
        <f t="shared" si="2"/>
        <v>26</v>
      </c>
      <c r="H31" s="621"/>
      <c r="I31" s="622"/>
      <c r="J31" s="621"/>
      <c r="K31" s="622"/>
      <c r="L31" s="621">
        <f>+H31+J31</f>
        <v>0</v>
      </c>
      <c r="M31" s="623"/>
      <c r="N31" s="462"/>
    </row>
    <row r="32" spans="1:15" ht="12.75" customHeight="1" x14ac:dyDescent="0.25">
      <c r="A32" s="447"/>
      <c r="B32" s="1053" t="s">
        <v>851</v>
      </c>
      <c r="C32" s="1053"/>
      <c r="D32" s="1053" t="s">
        <v>641</v>
      </c>
      <c r="E32" s="1053" t="s">
        <v>735</v>
      </c>
      <c r="F32" s="1054"/>
      <c r="G32" s="534">
        <f>G31+1</f>
        <v>27</v>
      </c>
      <c r="H32" s="612">
        <f t="shared" ref="H32:M32" si="14">+H33+H34</f>
        <v>1298</v>
      </c>
      <c r="I32" s="613">
        <f t="shared" si="14"/>
        <v>1298</v>
      </c>
      <c r="J32" s="612">
        <f t="shared" si="14"/>
        <v>0</v>
      </c>
      <c r="K32" s="613">
        <f t="shared" si="14"/>
        <v>0</v>
      </c>
      <c r="L32" s="612">
        <f t="shared" si="14"/>
        <v>1298</v>
      </c>
      <c r="M32" s="614">
        <f t="shared" si="14"/>
        <v>1298</v>
      </c>
      <c r="N32" s="445"/>
    </row>
    <row r="33" spans="1:15" s="456" customFormat="1" ht="12.75" customHeight="1" x14ac:dyDescent="0.25">
      <c r="A33" s="603"/>
      <c r="B33" s="458"/>
      <c r="C33" s="458"/>
      <c r="D33" s="458"/>
      <c r="E33" s="459" t="s">
        <v>736</v>
      </c>
      <c r="F33" s="460"/>
      <c r="G33" s="533">
        <f>G32+1</f>
        <v>28</v>
      </c>
      <c r="H33" s="621">
        <v>1298</v>
      </c>
      <c r="I33" s="622">
        <v>1298</v>
      </c>
      <c r="J33" s="621">
        <v>0</v>
      </c>
      <c r="K33" s="622">
        <v>0</v>
      </c>
      <c r="L33" s="621">
        <f>+H33+J33</f>
        <v>1298</v>
      </c>
      <c r="M33" s="623">
        <f>+I33+K33</f>
        <v>1298</v>
      </c>
      <c r="N33" s="462"/>
    </row>
    <row r="34" spans="1:15" s="456" customFormat="1" ht="12.75" customHeight="1" thickBot="1" x14ac:dyDescent="0.3">
      <c r="A34" s="606"/>
      <c r="B34" s="476"/>
      <c r="C34" s="476"/>
      <c r="D34" s="476"/>
      <c r="E34" s="567" t="s">
        <v>737</v>
      </c>
      <c r="F34" s="568"/>
      <c r="G34" s="569">
        <f t="shared" si="2"/>
        <v>29</v>
      </c>
      <c r="H34" s="624"/>
      <c r="I34" s="625"/>
      <c r="J34" s="624"/>
      <c r="K34" s="625"/>
      <c r="L34" s="624"/>
      <c r="M34" s="626"/>
      <c r="N34" s="462"/>
    </row>
    <row r="35" spans="1:15" s="456" customFormat="1" ht="12.75" customHeight="1" thickBot="1" x14ac:dyDescent="0.3">
      <c r="A35" s="464"/>
      <c r="B35" s="464"/>
      <c r="C35" s="464"/>
      <c r="D35" s="464"/>
      <c r="E35" s="464"/>
      <c r="F35" s="464"/>
      <c r="G35" s="464"/>
      <c r="H35" s="627"/>
      <c r="I35" s="627"/>
      <c r="J35" s="627"/>
      <c r="K35" s="627"/>
      <c r="L35" s="627"/>
      <c r="M35" s="627"/>
      <c r="N35" s="465"/>
    </row>
    <row r="36" spans="1:15" ht="12.75" customHeight="1" x14ac:dyDescent="0.25">
      <c r="A36" s="1059" t="s">
        <v>852</v>
      </c>
      <c r="B36" s="1060"/>
      <c r="C36" s="1060"/>
      <c r="D36" s="1060"/>
      <c r="E36" s="1060"/>
      <c r="F36" s="1061"/>
      <c r="G36" s="532">
        <f>G34+1</f>
        <v>30</v>
      </c>
      <c r="H36" s="609">
        <f t="shared" ref="H36:M36" si="15">+H37+H42</f>
        <v>119194</v>
      </c>
      <c r="I36" s="610">
        <f t="shared" si="15"/>
        <v>121346</v>
      </c>
      <c r="J36" s="609">
        <f t="shared" si="15"/>
        <v>21709</v>
      </c>
      <c r="K36" s="610">
        <f t="shared" si="15"/>
        <v>21707</v>
      </c>
      <c r="L36" s="609">
        <f t="shared" si="15"/>
        <v>140903</v>
      </c>
      <c r="M36" s="611">
        <f t="shared" si="15"/>
        <v>143053</v>
      </c>
      <c r="N36" s="445"/>
      <c r="O36" s="456"/>
    </row>
    <row r="37" spans="1:15" ht="12.75" customHeight="1" x14ac:dyDescent="0.25">
      <c r="A37" s="453"/>
      <c r="B37" s="454"/>
      <c r="C37" s="466" t="s">
        <v>734</v>
      </c>
      <c r="D37" s="454" t="s">
        <v>853</v>
      </c>
      <c r="E37" s="454"/>
      <c r="F37" s="455"/>
      <c r="G37" s="530">
        <f t="shared" ref="G37:G55" si="16">G36+1</f>
        <v>31</v>
      </c>
      <c r="H37" s="618">
        <f t="shared" ref="H37:M37" si="17">+H38+H39+H40+H41</f>
        <v>118851</v>
      </c>
      <c r="I37" s="619">
        <f t="shared" si="17"/>
        <v>121003</v>
      </c>
      <c r="J37" s="618">
        <f t="shared" si="17"/>
        <v>21709</v>
      </c>
      <c r="K37" s="619">
        <f t="shared" si="17"/>
        <v>21707</v>
      </c>
      <c r="L37" s="618">
        <f t="shared" si="17"/>
        <v>140560</v>
      </c>
      <c r="M37" s="620">
        <f t="shared" si="17"/>
        <v>142710</v>
      </c>
      <c r="N37" s="471"/>
      <c r="O37" s="456"/>
    </row>
    <row r="38" spans="1:15" ht="12.75" customHeight="1" x14ac:dyDescent="0.25">
      <c r="A38" s="457"/>
      <c r="B38" s="458"/>
      <c r="C38" s="458"/>
      <c r="D38" s="472" t="s">
        <v>734</v>
      </c>
      <c r="E38" s="469" t="s">
        <v>854</v>
      </c>
      <c r="F38" s="473"/>
      <c r="G38" s="461">
        <f t="shared" si="16"/>
        <v>32</v>
      </c>
      <c r="H38" s="621">
        <f t="shared" ref="H38:M38" si="18">+H10+H13</f>
        <v>117525</v>
      </c>
      <c r="I38" s="622">
        <f t="shared" si="18"/>
        <v>119682</v>
      </c>
      <c r="J38" s="621">
        <f t="shared" si="18"/>
        <v>21709</v>
      </c>
      <c r="K38" s="622">
        <f t="shared" si="18"/>
        <v>21707</v>
      </c>
      <c r="L38" s="621">
        <f t="shared" si="18"/>
        <v>139234</v>
      </c>
      <c r="M38" s="623">
        <f t="shared" si="18"/>
        <v>141389</v>
      </c>
      <c r="N38" s="471"/>
      <c r="O38" s="456"/>
    </row>
    <row r="39" spans="1:15" ht="12.75" customHeight="1" x14ac:dyDescent="0.25">
      <c r="A39" s="457"/>
      <c r="B39" s="458"/>
      <c r="C39" s="458"/>
      <c r="D39" s="458"/>
      <c r="E39" s="469" t="s">
        <v>855</v>
      </c>
      <c r="F39" s="473"/>
      <c r="G39" s="461">
        <f t="shared" si="16"/>
        <v>33</v>
      </c>
      <c r="H39" s="621"/>
      <c r="I39" s="622"/>
      <c r="J39" s="621"/>
      <c r="K39" s="622"/>
      <c r="L39" s="621"/>
      <c r="M39" s="623"/>
      <c r="N39" s="471"/>
      <c r="O39" s="456"/>
    </row>
    <row r="40" spans="1:15" ht="12.75" customHeight="1" x14ac:dyDescent="0.25">
      <c r="A40" s="457"/>
      <c r="B40" s="458"/>
      <c r="C40" s="458"/>
      <c r="D40" s="458"/>
      <c r="E40" s="469" t="s">
        <v>856</v>
      </c>
      <c r="F40" s="473"/>
      <c r="G40" s="461">
        <f t="shared" si="16"/>
        <v>34</v>
      </c>
      <c r="H40" s="621">
        <f t="shared" ref="H40:M40" si="19">+H27+H30</f>
        <v>28</v>
      </c>
      <c r="I40" s="622">
        <f t="shared" si="19"/>
        <v>23</v>
      </c>
      <c r="J40" s="621">
        <f t="shared" si="19"/>
        <v>0</v>
      </c>
      <c r="K40" s="622">
        <f t="shared" si="19"/>
        <v>0</v>
      </c>
      <c r="L40" s="621">
        <f t="shared" si="19"/>
        <v>28</v>
      </c>
      <c r="M40" s="623">
        <f t="shared" si="19"/>
        <v>23</v>
      </c>
      <c r="N40" s="474"/>
      <c r="O40" s="456"/>
    </row>
    <row r="41" spans="1:15" ht="12.75" customHeight="1" x14ac:dyDescent="0.25">
      <c r="A41" s="457"/>
      <c r="B41" s="458"/>
      <c r="C41" s="458"/>
      <c r="D41" s="472"/>
      <c r="E41" s="463" t="s">
        <v>857</v>
      </c>
      <c r="F41" s="473"/>
      <c r="G41" s="461">
        <f t="shared" si="16"/>
        <v>35</v>
      </c>
      <c r="H41" s="621">
        <f t="shared" ref="H41:M41" si="20">+H33</f>
        <v>1298</v>
      </c>
      <c r="I41" s="622">
        <f t="shared" si="20"/>
        <v>1298</v>
      </c>
      <c r="J41" s="621">
        <f t="shared" si="20"/>
        <v>0</v>
      </c>
      <c r="K41" s="622">
        <f t="shared" si="20"/>
        <v>0</v>
      </c>
      <c r="L41" s="621">
        <f t="shared" si="20"/>
        <v>1298</v>
      </c>
      <c r="M41" s="623">
        <f t="shared" si="20"/>
        <v>1298</v>
      </c>
      <c r="N41" s="474"/>
      <c r="O41" s="456"/>
    </row>
    <row r="42" spans="1:15" ht="12.75" customHeight="1" x14ac:dyDescent="0.25">
      <c r="A42" s="453"/>
      <c r="B42" s="454"/>
      <c r="C42" s="467"/>
      <c r="D42" s="454" t="s">
        <v>858</v>
      </c>
      <c r="E42" s="454"/>
      <c r="F42" s="455"/>
      <c r="G42" s="530">
        <f t="shared" si="16"/>
        <v>36</v>
      </c>
      <c r="H42" s="618">
        <f t="shared" ref="H42:M42" si="21">+H43+H44+H45+H46</f>
        <v>343</v>
      </c>
      <c r="I42" s="619">
        <f t="shared" si="21"/>
        <v>343</v>
      </c>
      <c r="J42" s="618">
        <f t="shared" si="21"/>
        <v>0</v>
      </c>
      <c r="K42" s="619">
        <f t="shared" si="21"/>
        <v>0</v>
      </c>
      <c r="L42" s="618">
        <f t="shared" si="21"/>
        <v>343</v>
      </c>
      <c r="M42" s="620">
        <f t="shared" si="21"/>
        <v>343</v>
      </c>
      <c r="N42" s="474"/>
    </row>
    <row r="43" spans="1:15" ht="12.75" customHeight="1" x14ac:dyDescent="0.25">
      <c r="A43" s="468"/>
      <c r="B43" s="463"/>
      <c r="C43" s="469"/>
      <c r="D43" s="472" t="s">
        <v>734</v>
      </c>
      <c r="E43" s="469" t="s">
        <v>859</v>
      </c>
      <c r="F43" s="470"/>
      <c r="G43" s="461">
        <f t="shared" si="16"/>
        <v>37</v>
      </c>
      <c r="H43" s="621"/>
      <c r="I43" s="622"/>
      <c r="J43" s="621"/>
      <c r="K43" s="622"/>
      <c r="L43" s="621"/>
      <c r="M43" s="623"/>
      <c r="N43" s="471"/>
    </row>
    <row r="44" spans="1:15" ht="12.75" customHeight="1" x14ac:dyDescent="0.25">
      <c r="A44" s="468"/>
      <c r="B44" s="463"/>
      <c r="C44" s="469"/>
      <c r="D44" s="458"/>
      <c r="E44" s="469" t="s">
        <v>860</v>
      </c>
      <c r="F44" s="470"/>
      <c r="G44" s="461">
        <f t="shared" si="16"/>
        <v>38</v>
      </c>
      <c r="H44" s="621">
        <f t="shared" ref="H44:M44" si="22">+H21+H24</f>
        <v>343</v>
      </c>
      <c r="I44" s="622">
        <f t="shared" si="22"/>
        <v>343</v>
      </c>
      <c r="J44" s="621">
        <f t="shared" si="22"/>
        <v>0</v>
      </c>
      <c r="K44" s="622">
        <f t="shared" si="22"/>
        <v>0</v>
      </c>
      <c r="L44" s="621">
        <f t="shared" si="22"/>
        <v>343</v>
      </c>
      <c r="M44" s="623">
        <f t="shared" si="22"/>
        <v>343</v>
      </c>
      <c r="N44" s="474"/>
    </row>
    <row r="45" spans="1:15" ht="12.75" customHeight="1" x14ac:dyDescent="0.25">
      <c r="A45" s="457"/>
      <c r="B45" s="458"/>
      <c r="C45" s="458"/>
      <c r="D45" s="458"/>
      <c r="E45" s="469" t="s">
        <v>861</v>
      </c>
      <c r="F45" s="473"/>
      <c r="G45" s="461">
        <f t="shared" si="16"/>
        <v>39</v>
      </c>
      <c r="H45" s="621">
        <f t="shared" ref="H45:M45" si="23">+H28+H31</f>
        <v>0</v>
      </c>
      <c r="I45" s="622">
        <f t="shared" si="23"/>
        <v>0</v>
      </c>
      <c r="J45" s="621">
        <f t="shared" si="23"/>
        <v>0</v>
      </c>
      <c r="K45" s="622">
        <f t="shared" si="23"/>
        <v>0</v>
      </c>
      <c r="L45" s="621">
        <f t="shared" si="23"/>
        <v>0</v>
      </c>
      <c r="M45" s="623">
        <f t="shared" si="23"/>
        <v>0</v>
      </c>
      <c r="N45" s="474"/>
    </row>
    <row r="46" spans="1:15" ht="12.75" customHeight="1" x14ac:dyDescent="0.25">
      <c r="A46" s="457"/>
      <c r="B46" s="458"/>
      <c r="C46" s="458"/>
      <c r="D46" s="472"/>
      <c r="E46" s="463" t="s">
        <v>862</v>
      </c>
      <c r="F46" s="473"/>
      <c r="G46" s="461">
        <f t="shared" si="16"/>
        <v>40</v>
      </c>
      <c r="H46" s="621">
        <f t="shared" ref="H46:M46" si="24">+H34</f>
        <v>0</v>
      </c>
      <c r="I46" s="622">
        <f t="shared" si="24"/>
        <v>0</v>
      </c>
      <c r="J46" s="621">
        <f t="shared" si="24"/>
        <v>0</v>
      </c>
      <c r="K46" s="622">
        <f t="shared" si="24"/>
        <v>0</v>
      </c>
      <c r="L46" s="621">
        <f t="shared" si="24"/>
        <v>0</v>
      </c>
      <c r="M46" s="623">
        <f t="shared" si="24"/>
        <v>0</v>
      </c>
      <c r="N46" s="474"/>
    </row>
    <row r="47" spans="1:15" ht="12.75" customHeight="1" x14ac:dyDescent="0.25">
      <c r="A47" s="1056" t="s">
        <v>863</v>
      </c>
      <c r="B47" s="1057"/>
      <c r="C47" s="1057"/>
      <c r="D47" s="1057"/>
      <c r="E47" s="1057"/>
      <c r="F47" s="1058"/>
      <c r="G47" s="531">
        <f t="shared" si="16"/>
        <v>41</v>
      </c>
      <c r="H47" s="628">
        <f t="shared" ref="H47:M47" si="25">+H48+H52</f>
        <v>119194</v>
      </c>
      <c r="I47" s="629">
        <f t="shared" si="25"/>
        <v>123735</v>
      </c>
      <c r="J47" s="628">
        <f t="shared" si="25"/>
        <v>21709</v>
      </c>
      <c r="K47" s="629">
        <f t="shared" si="25"/>
        <v>24032</v>
      </c>
      <c r="L47" s="628">
        <f t="shared" si="25"/>
        <v>140903</v>
      </c>
      <c r="M47" s="630">
        <f t="shared" si="25"/>
        <v>147767</v>
      </c>
      <c r="N47" s="445"/>
    </row>
    <row r="48" spans="1:15" ht="12.75" customHeight="1" x14ac:dyDescent="0.25">
      <c r="A48" s="453"/>
      <c r="B48" s="454"/>
      <c r="C48" s="466" t="s">
        <v>734</v>
      </c>
      <c r="D48" s="454" t="s">
        <v>864</v>
      </c>
      <c r="E48" s="454"/>
      <c r="F48" s="455"/>
      <c r="G48" s="530">
        <f t="shared" si="16"/>
        <v>42</v>
      </c>
      <c r="H48" s="618">
        <f t="shared" ref="H48:M48" si="26">+H49+H50+H51</f>
        <v>118851</v>
      </c>
      <c r="I48" s="619">
        <f t="shared" si="26"/>
        <v>123392</v>
      </c>
      <c r="J48" s="618">
        <f t="shared" si="26"/>
        <v>21709</v>
      </c>
      <c r="K48" s="619">
        <f t="shared" si="26"/>
        <v>24032</v>
      </c>
      <c r="L48" s="618">
        <f t="shared" si="26"/>
        <v>140560</v>
      </c>
      <c r="M48" s="620">
        <f t="shared" si="26"/>
        <v>147424</v>
      </c>
      <c r="N48" s="471"/>
    </row>
    <row r="49" spans="1:14" ht="12.75" customHeight="1" x14ac:dyDescent="0.25">
      <c r="A49" s="457"/>
      <c r="B49" s="458"/>
      <c r="C49" s="458"/>
      <c r="D49" s="472" t="s">
        <v>734</v>
      </c>
      <c r="E49" s="463" t="s">
        <v>900</v>
      </c>
      <c r="F49" s="473"/>
      <c r="G49" s="461">
        <f t="shared" si="16"/>
        <v>43</v>
      </c>
      <c r="H49" s="621">
        <f t="shared" ref="H49:M49" si="27">+H10+H20+H27</f>
        <v>6111</v>
      </c>
      <c r="I49" s="622">
        <f t="shared" si="27"/>
        <v>10663</v>
      </c>
      <c r="J49" s="621">
        <f t="shared" si="27"/>
        <v>0</v>
      </c>
      <c r="K49" s="622">
        <f t="shared" si="27"/>
        <v>2325</v>
      </c>
      <c r="L49" s="621">
        <f t="shared" si="27"/>
        <v>6111</v>
      </c>
      <c r="M49" s="623">
        <f t="shared" si="27"/>
        <v>12988</v>
      </c>
      <c r="N49" s="471"/>
    </row>
    <row r="50" spans="1:14" ht="12.75" customHeight="1" x14ac:dyDescent="0.25">
      <c r="A50" s="457"/>
      <c r="B50" s="458"/>
      <c r="C50" s="458"/>
      <c r="D50" s="458"/>
      <c r="E50" s="463" t="s">
        <v>865</v>
      </c>
      <c r="F50" s="473"/>
      <c r="G50" s="461">
        <f t="shared" si="16"/>
        <v>44</v>
      </c>
      <c r="H50" s="621">
        <f t="shared" ref="H50:M50" si="28">+H13+H23+H30</f>
        <v>111442</v>
      </c>
      <c r="I50" s="622">
        <f t="shared" si="28"/>
        <v>111431</v>
      </c>
      <c r="J50" s="621">
        <f t="shared" si="28"/>
        <v>21709</v>
      </c>
      <c r="K50" s="622">
        <f t="shared" si="28"/>
        <v>21707</v>
      </c>
      <c r="L50" s="621">
        <f t="shared" si="28"/>
        <v>133151</v>
      </c>
      <c r="M50" s="623">
        <f t="shared" si="28"/>
        <v>133138</v>
      </c>
      <c r="N50" s="471"/>
    </row>
    <row r="51" spans="1:14" ht="12.75" customHeight="1" x14ac:dyDescent="0.25">
      <c r="A51" s="457"/>
      <c r="B51" s="458"/>
      <c r="C51" s="458"/>
      <c r="D51" s="472"/>
      <c r="E51" s="463" t="s">
        <v>866</v>
      </c>
      <c r="F51" s="473"/>
      <c r="G51" s="461">
        <f t="shared" si="16"/>
        <v>45</v>
      </c>
      <c r="H51" s="621">
        <f t="shared" ref="H51:M51" si="29">+H33</f>
        <v>1298</v>
      </c>
      <c r="I51" s="622">
        <f t="shared" si="29"/>
        <v>1298</v>
      </c>
      <c r="J51" s="621">
        <f t="shared" si="29"/>
        <v>0</v>
      </c>
      <c r="K51" s="622">
        <f t="shared" si="29"/>
        <v>0</v>
      </c>
      <c r="L51" s="621">
        <f t="shared" si="29"/>
        <v>1298</v>
      </c>
      <c r="M51" s="623">
        <f t="shared" si="29"/>
        <v>1298</v>
      </c>
      <c r="N51" s="471"/>
    </row>
    <row r="52" spans="1:14" ht="12.75" customHeight="1" x14ac:dyDescent="0.25">
      <c r="A52" s="453"/>
      <c r="B52" s="454"/>
      <c r="C52" s="467"/>
      <c r="D52" s="454" t="s">
        <v>867</v>
      </c>
      <c r="E52" s="454"/>
      <c r="F52" s="455"/>
      <c r="G52" s="530">
        <f t="shared" si="16"/>
        <v>46</v>
      </c>
      <c r="H52" s="618">
        <f t="shared" ref="H52:M52" si="30">+H53+H54+H55</f>
        <v>343</v>
      </c>
      <c r="I52" s="619">
        <f t="shared" si="30"/>
        <v>343</v>
      </c>
      <c r="J52" s="618">
        <f t="shared" si="30"/>
        <v>0</v>
      </c>
      <c r="K52" s="619">
        <f t="shared" si="30"/>
        <v>0</v>
      </c>
      <c r="L52" s="618">
        <f t="shared" si="30"/>
        <v>343</v>
      </c>
      <c r="M52" s="620">
        <f t="shared" si="30"/>
        <v>343</v>
      </c>
      <c r="N52" s="474"/>
    </row>
    <row r="53" spans="1:14" ht="12.75" customHeight="1" x14ac:dyDescent="0.25">
      <c r="A53" s="468"/>
      <c r="B53" s="463"/>
      <c r="C53" s="469"/>
      <c r="D53" s="472" t="s">
        <v>734</v>
      </c>
      <c r="E53" s="463" t="s">
        <v>901</v>
      </c>
      <c r="F53" s="470"/>
      <c r="G53" s="533">
        <f t="shared" si="16"/>
        <v>47</v>
      </c>
      <c r="H53" s="621">
        <f t="shared" ref="H53:M53" si="31">+H11+H21+H28</f>
        <v>0</v>
      </c>
      <c r="I53" s="622">
        <f t="shared" si="31"/>
        <v>0</v>
      </c>
      <c r="J53" s="621">
        <f t="shared" si="31"/>
        <v>0</v>
      </c>
      <c r="K53" s="622">
        <f t="shared" si="31"/>
        <v>0</v>
      </c>
      <c r="L53" s="621">
        <f t="shared" si="31"/>
        <v>0</v>
      </c>
      <c r="M53" s="623">
        <f t="shared" si="31"/>
        <v>0</v>
      </c>
      <c r="N53" s="462"/>
    </row>
    <row r="54" spans="1:14" ht="12.75" customHeight="1" x14ac:dyDescent="0.25">
      <c r="A54" s="468"/>
      <c r="B54" s="463"/>
      <c r="C54" s="469"/>
      <c r="D54" s="458"/>
      <c r="E54" s="463" t="s">
        <v>868</v>
      </c>
      <c r="F54" s="470"/>
      <c r="G54" s="533">
        <f t="shared" si="16"/>
        <v>48</v>
      </c>
      <c r="H54" s="621">
        <f t="shared" ref="H54:M54" si="32">+H17+H24+H31</f>
        <v>343</v>
      </c>
      <c r="I54" s="622">
        <f t="shared" si="32"/>
        <v>343</v>
      </c>
      <c r="J54" s="621">
        <f t="shared" si="32"/>
        <v>0</v>
      </c>
      <c r="K54" s="622">
        <f t="shared" si="32"/>
        <v>0</v>
      </c>
      <c r="L54" s="621">
        <f t="shared" si="32"/>
        <v>343</v>
      </c>
      <c r="M54" s="623">
        <f t="shared" si="32"/>
        <v>343</v>
      </c>
      <c r="N54" s="462"/>
    </row>
    <row r="55" spans="1:14" ht="12.75" customHeight="1" thickBot="1" x14ac:dyDescent="0.3">
      <c r="A55" s="475"/>
      <c r="B55" s="476"/>
      <c r="C55" s="476"/>
      <c r="D55" s="476"/>
      <c r="E55" s="477" t="s">
        <v>869</v>
      </c>
      <c r="F55" s="478"/>
      <c r="G55" s="479">
        <f t="shared" si="16"/>
        <v>49</v>
      </c>
      <c r="H55" s="624">
        <f t="shared" ref="H55:M55" si="33">+H34</f>
        <v>0</v>
      </c>
      <c r="I55" s="625">
        <f t="shared" si="33"/>
        <v>0</v>
      </c>
      <c r="J55" s="624">
        <f t="shared" si="33"/>
        <v>0</v>
      </c>
      <c r="K55" s="625">
        <f t="shared" si="33"/>
        <v>0</v>
      </c>
      <c r="L55" s="624">
        <f t="shared" si="33"/>
        <v>0</v>
      </c>
      <c r="M55" s="626">
        <f t="shared" si="33"/>
        <v>0</v>
      </c>
      <c r="N55" s="474"/>
    </row>
    <row r="56" spans="1:14" x14ac:dyDescent="0.25">
      <c r="A56" s="439"/>
      <c r="B56" s="439"/>
      <c r="C56" s="439"/>
      <c r="D56" s="439"/>
      <c r="E56" s="439"/>
      <c r="F56" s="439"/>
      <c r="G56" s="441"/>
      <c r="H56" s="439"/>
      <c r="I56" s="439"/>
      <c r="J56" s="439"/>
      <c r="K56" s="439"/>
      <c r="L56" s="439"/>
      <c r="M56" s="439"/>
    </row>
    <row r="57" spans="1:14" x14ac:dyDescent="0.25">
      <c r="A57" s="439" t="s">
        <v>640</v>
      </c>
      <c r="B57" s="439"/>
      <c r="C57" s="439"/>
      <c r="D57" s="440"/>
      <c r="E57" s="440"/>
      <c r="F57" s="439"/>
      <c r="G57" s="441"/>
      <c r="H57" s="439"/>
      <c r="I57" s="439"/>
      <c r="J57" s="439"/>
      <c r="K57" s="439"/>
      <c r="L57" s="439"/>
      <c r="M57" s="439"/>
    </row>
    <row r="58" spans="1:14" ht="30.75" customHeight="1" x14ac:dyDescent="0.25">
      <c r="A58" s="1055" t="s">
        <v>895</v>
      </c>
      <c r="B58" s="1055"/>
      <c r="C58" s="1055"/>
      <c r="D58" s="1055"/>
      <c r="E58" s="1055"/>
      <c r="F58" s="1055"/>
      <c r="G58" s="1055"/>
      <c r="H58" s="1055"/>
      <c r="I58" s="1055"/>
      <c r="J58" s="1055"/>
      <c r="K58" s="1055"/>
      <c r="L58" s="1055"/>
      <c r="M58" s="1055"/>
      <c r="N58" s="1055"/>
    </row>
    <row r="59" spans="1:14" ht="42.75" customHeight="1" x14ac:dyDescent="0.25">
      <c r="A59" s="1055" t="s">
        <v>898</v>
      </c>
      <c r="B59" s="1055"/>
      <c r="C59" s="1055"/>
      <c r="D59" s="1055"/>
      <c r="E59" s="1055"/>
      <c r="F59" s="1055"/>
      <c r="G59" s="1055"/>
      <c r="H59" s="1055"/>
      <c r="I59" s="1055"/>
      <c r="J59" s="1055"/>
      <c r="K59" s="1055"/>
      <c r="L59" s="1055"/>
      <c r="M59" s="1055"/>
      <c r="N59" s="1055"/>
    </row>
    <row r="60" spans="1:14" ht="17.25" customHeight="1" x14ac:dyDescent="0.25">
      <c r="A60" s="1055" t="s">
        <v>902</v>
      </c>
      <c r="B60" s="1055"/>
      <c r="C60" s="1055"/>
      <c r="D60" s="1055"/>
      <c r="E60" s="1055"/>
      <c r="F60" s="1055"/>
      <c r="G60" s="1055"/>
      <c r="H60" s="1055"/>
      <c r="I60" s="1055"/>
      <c r="J60" s="1055"/>
      <c r="K60" s="1055"/>
      <c r="L60" s="1055"/>
      <c r="M60" s="1055"/>
      <c r="N60" s="1055"/>
    </row>
    <row r="61" spans="1:14" ht="15.75" customHeight="1" x14ac:dyDescent="0.25">
      <c r="A61" s="592" t="s">
        <v>822</v>
      </c>
      <c r="B61" s="439"/>
      <c r="C61" s="439"/>
      <c r="D61" s="439"/>
      <c r="E61" s="439"/>
      <c r="F61" s="439"/>
      <c r="G61" s="441"/>
      <c r="H61" s="439"/>
      <c r="I61" s="439"/>
      <c r="J61" s="439"/>
      <c r="K61" s="439"/>
      <c r="L61" s="439"/>
      <c r="M61" s="439"/>
    </row>
    <row r="62" spans="1:14" x14ac:dyDescent="0.25">
      <c r="A62" s="439"/>
      <c r="B62" s="439"/>
      <c r="C62" s="439"/>
      <c r="D62" s="439"/>
      <c r="E62" s="439"/>
      <c r="F62" s="439"/>
      <c r="G62" s="441"/>
      <c r="H62" s="439"/>
      <c r="I62" s="439"/>
      <c r="J62" s="439"/>
      <c r="K62" s="439"/>
      <c r="L62" s="439"/>
      <c r="M62" s="439"/>
    </row>
    <row r="63" spans="1:14" x14ac:dyDescent="0.25">
      <c r="A63" s="439"/>
      <c r="B63" s="439"/>
      <c r="C63" s="439"/>
      <c r="D63" s="439"/>
      <c r="E63" s="439"/>
      <c r="F63" s="439"/>
      <c r="G63" s="441"/>
      <c r="H63" s="439"/>
      <c r="I63" s="439"/>
      <c r="J63" s="439"/>
      <c r="K63" s="439"/>
      <c r="L63" s="439"/>
      <c r="M63" s="439"/>
    </row>
    <row r="64" spans="1:14" x14ac:dyDescent="0.25">
      <c r="A64" s="439"/>
      <c r="B64" s="439"/>
      <c r="C64" s="439"/>
      <c r="D64" s="439"/>
      <c r="E64" s="439"/>
      <c r="F64" s="439"/>
      <c r="G64" s="441"/>
      <c r="H64" s="439"/>
      <c r="I64" s="439"/>
      <c r="J64" s="439"/>
      <c r="K64" s="439"/>
      <c r="L64" s="439"/>
      <c r="M64" s="439"/>
    </row>
  </sheetData>
  <mergeCells count="13">
    <mergeCell ref="L3:M3"/>
    <mergeCell ref="B7:F7"/>
    <mergeCell ref="A6:F6"/>
    <mergeCell ref="A3:F5"/>
    <mergeCell ref="G3:G5"/>
    <mergeCell ref="H3:I3"/>
    <mergeCell ref="J3:K3"/>
    <mergeCell ref="B32:F32"/>
    <mergeCell ref="A58:N58"/>
    <mergeCell ref="A59:N59"/>
    <mergeCell ref="A60:N60"/>
    <mergeCell ref="A47:F47"/>
    <mergeCell ref="A36:F36"/>
  </mergeCells>
  <pageMargins left="0.39370078740157483" right="0.39370078740157483" top="0.39370078740157483" bottom="0.39370078740157483" header="0" footer="0.15748031496062992"/>
  <pageSetup paperSize="9" scale="65" fitToHeight="3" orientation="portrait" r:id="rId1"/>
  <headerFooter alignWithMargins="0"/>
  <ignoredErrors>
    <ignoredError sqref="I1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4"/>
  <sheetViews>
    <sheetView windowProtection="1" zoomScale="89" zoomScaleNormal="89" workbookViewId="0">
      <selection activeCell="P29" sqref="P29"/>
    </sheetView>
  </sheetViews>
  <sheetFormatPr defaultColWidth="10.5703125" defaultRowHeight="15" x14ac:dyDescent="0.25"/>
  <cols>
    <col min="1" max="1" width="4.28515625" style="206" customWidth="1"/>
    <col min="2" max="2" width="6.7109375" style="206" customWidth="1"/>
    <col min="3" max="3" width="49.42578125" style="206" customWidth="1"/>
    <col min="4" max="4" width="12.28515625" style="206" customWidth="1"/>
    <col min="5" max="6" width="10.85546875" style="206" customWidth="1"/>
    <col min="7" max="8" width="11.28515625" style="206" customWidth="1"/>
    <col min="9" max="9" width="11.5703125" style="206" customWidth="1"/>
    <col min="10" max="10" width="9.7109375" style="206" customWidth="1"/>
    <col min="11" max="11" width="10" style="206" customWidth="1"/>
    <col min="12" max="12" width="10.140625" style="206" customWidth="1"/>
    <col min="13" max="13" width="13.7109375" style="206" customWidth="1"/>
    <col min="14" max="14" width="1.7109375" style="206" customWidth="1"/>
    <col min="15" max="15" width="11.28515625" style="206" customWidth="1"/>
    <col min="16" max="16" width="12" style="206" customWidth="1"/>
    <col min="17" max="249" width="9.140625" style="206" customWidth="1"/>
    <col min="250" max="250" width="59.7109375" style="206" customWidth="1"/>
    <col min="251" max="16384" width="10.5703125" style="206"/>
  </cols>
  <sheetData>
    <row r="1" spans="1:16" ht="15.75" x14ac:dyDescent="0.25">
      <c r="A1" s="494" t="s">
        <v>807</v>
      </c>
    </row>
    <row r="2" spans="1:16" ht="15.75" x14ac:dyDescent="0.25">
      <c r="A2" s="494"/>
      <c r="C2" s="210" t="s">
        <v>914</v>
      </c>
    </row>
    <row r="3" spans="1:16" ht="13.5" customHeight="1" thickBot="1" x14ac:dyDescent="0.3">
      <c r="P3" s="510" t="s">
        <v>500</v>
      </c>
    </row>
    <row r="4" spans="1:16" ht="39" customHeight="1" x14ac:dyDescent="0.25">
      <c r="A4" s="1091" t="s">
        <v>479</v>
      </c>
      <c r="B4" s="1081" t="s">
        <v>765</v>
      </c>
      <c r="C4" s="1082"/>
      <c r="D4" s="1100" t="s">
        <v>710</v>
      </c>
      <c r="E4" s="1080"/>
      <c r="F4" s="1080" t="s">
        <v>711</v>
      </c>
      <c r="G4" s="1080"/>
      <c r="H4" s="1080" t="s">
        <v>712</v>
      </c>
      <c r="I4" s="1080"/>
      <c r="J4" s="1097" t="s">
        <v>996</v>
      </c>
      <c r="K4" s="1098"/>
      <c r="L4" s="1099"/>
      <c r="M4" s="1087" t="s">
        <v>728</v>
      </c>
      <c r="N4" s="210"/>
      <c r="O4" s="1103" t="s">
        <v>994</v>
      </c>
      <c r="P4" s="1101" t="s">
        <v>713</v>
      </c>
    </row>
    <row r="5" spans="1:16" ht="13.5" customHeight="1" x14ac:dyDescent="0.25">
      <c r="A5" s="1092"/>
      <c r="B5" s="1083"/>
      <c r="C5" s="1084"/>
      <c r="D5" s="495" t="s">
        <v>766</v>
      </c>
      <c r="E5" s="427" t="s">
        <v>767</v>
      </c>
      <c r="F5" s="487" t="s">
        <v>642</v>
      </c>
      <c r="G5" s="427" t="s">
        <v>647</v>
      </c>
      <c r="H5" s="487" t="s">
        <v>642</v>
      </c>
      <c r="I5" s="427" t="s">
        <v>647</v>
      </c>
      <c r="J5" s="496" t="s">
        <v>742</v>
      </c>
      <c r="K5" s="496" t="s">
        <v>743</v>
      </c>
      <c r="L5" s="496" t="s">
        <v>744</v>
      </c>
      <c r="M5" s="1088"/>
      <c r="N5" s="210"/>
      <c r="O5" s="1104"/>
      <c r="P5" s="1102"/>
    </row>
    <row r="6" spans="1:16" ht="15" customHeight="1" thickBot="1" x14ac:dyDescent="0.3">
      <c r="A6" s="1093"/>
      <c r="B6" s="1085"/>
      <c r="C6" s="1086"/>
      <c r="D6" s="497" t="s">
        <v>561</v>
      </c>
      <c r="E6" s="429" t="s">
        <v>562</v>
      </c>
      <c r="F6" s="429" t="s">
        <v>563</v>
      </c>
      <c r="G6" s="429" t="s">
        <v>564</v>
      </c>
      <c r="H6" s="429" t="s">
        <v>644</v>
      </c>
      <c r="I6" s="429" t="s">
        <v>645</v>
      </c>
      <c r="J6" s="430" t="s">
        <v>567</v>
      </c>
      <c r="K6" s="498" t="s">
        <v>568</v>
      </c>
      <c r="L6" s="498" t="s">
        <v>569</v>
      </c>
      <c r="M6" s="431" t="s">
        <v>870</v>
      </c>
      <c r="N6" s="210"/>
      <c r="O6" s="488" t="s">
        <v>612</v>
      </c>
      <c r="P6" s="431" t="s">
        <v>745</v>
      </c>
    </row>
    <row r="7" spans="1:16" s="212" customFormat="1" ht="16.5" customHeight="1" x14ac:dyDescent="0.25">
      <c r="A7" s="516">
        <f t="shared" ref="A7:A34" si="0">+A6+1</f>
        <v>1</v>
      </c>
      <c r="B7" s="513" t="s">
        <v>646</v>
      </c>
      <c r="C7" s="517"/>
      <c r="D7" s="631">
        <f>+D8+D17</f>
        <v>111414</v>
      </c>
      <c r="E7" s="631">
        <f t="shared" ref="E7:M7" si="1">+E8+E17</f>
        <v>111408</v>
      </c>
      <c r="F7" s="631">
        <f t="shared" si="1"/>
        <v>8747</v>
      </c>
      <c r="G7" s="631">
        <f t="shared" si="1"/>
        <v>8745</v>
      </c>
      <c r="H7" s="631">
        <f t="shared" si="1"/>
        <v>120161</v>
      </c>
      <c r="I7" s="631">
        <f t="shared" si="1"/>
        <v>120153</v>
      </c>
      <c r="J7" s="631">
        <f t="shared" si="1"/>
        <v>1559</v>
      </c>
      <c r="K7" s="631">
        <f t="shared" si="1"/>
        <v>11395</v>
      </c>
      <c r="L7" s="631">
        <f t="shared" si="1"/>
        <v>5</v>
      </c>
      <c r="M7" s="632">
        <f t="shared" si="1"/>
        <v>8</v>
      </c>
      <c r="N7" s="633"/>
      <c r="O7" s="634">
        <f>+O8+O17</f>
        <v>42</v>
      </c>
      <c r="P7" s="632">
        <f>+P8+P17</f>
        <v>120195</v>
      </c>
    </row>
    <row r="8" spans="1:16" s="210" customFormat="1" ht="14.25" customHeight="1" x14ac:dyDescent="0.25">
      <c r="A8" s="512">
        <f t="shared" si="0"/>
        <v>2</v>
      </c>
      <c r="B8" s="1094" t="s">
        <v>879</v>
      </c>
      <c r="C8" s="1095"/>
      <c r="D8" s="635">
        <f>SUM(D9:D16)</f>
        <v>105397</v>
      </c>
      <c r="E8" s="635">
        <f t="shared" ref="E8:M8" si="2">SUM(E9:E16)</f>
        <v>105397</v>
      </c>
      <c r="F8" s="635">
        <f t="shared" si="2"/>
        <v>4158</v>
      </c>
      <c r="G8" s="635">
        <f t="shared" si="2"/>
        <v>4158</v>
      </c>
      <c r="H8" s="635">
        <f t="shared" si="2"/>
        <v>109555</v>
      </c>
      <c r="I8" s="635">
        <f t="shared" si="2"/>
        <v>109555</v>
      </c>
      <c r="J8" s="635">
        <f t="shared" si="2"/>
        <v>1559</v>
      </c>
      <c r="K8" s="635">
        <f t="shared" si="2"/>
        <v>11395</v>
      </c>
      <c r="L8" s="635">
        <f t="shared" si="2"/>
        <v>0</v>
      </c>
      <c r="M8" s="636">
        <f t="shared" si="2"/>
        <v>0</v>
      </c>
      <c r="N8" s="637"/>
      <c r="O8" s="638">
        <f>SUM(O9:O16)</f>
        <v>42</v>
      </c>
      <c r="P8" s="636">
        <f>SUM(P9:P16)</f>
        <v>109597</v>
      </c>
    </row>
    <row r="9" spans="1:16" ht="12.75" customHeight="1" x14ac:dyDescent="0.25">
      <c r="A9" s="518">
        <f t="shared" si="0"/>
        <v>3</v>
      </c>
      <c r="B9" s="499" t="s">
        <v>764</v>
      </c>
      <c r="C9" s="500" t="s">
        <v>775</v>
      </c>
      <c r="D9" s="639">
        <v>93958</v>
      </c>
      <c r="E9" s="639">
        <v>93958</v>
      </c>
      <c r="F9" s="639"/>
      <c r="G9" s="639"/>
      <c r="H9" s="639">
        <f t="shared" ref="H9:H33" si="3">+D9+F9</f>
        <v>93958</v>
      </c>
      <c r="I9" s="639">
        <f t="shared" ref="I9:I33" si="4">+E9+G9</f>
        <v>93958</v>
      </c>
      <c r="J9" s="639"/>
      <c r="K9" s="639">
        <v>9177</v>
      </c>
      <c r="L9" s="639"/>
      <c r="M9" s="640">
        <f t="shared" ref="M9:M27" si="5">+H9-I9</f>
        <v>0</v>
      </c>
      <c r="N9" s="641"/>
      <c r="O9" s="642"/>
      <c r="P9" s="640">
        <f t="shared" ref="P9:P33" si="6">+I9+O9</f>
        <v>93958</v>
      </c>
    </row>
    <row r="10" spans="1:16" ht="12.75" customHeight="1" x14ac:dyDescent="0.25">
      <c r="A10" s="518">
        <f>A9+1</f>
        <v>4</v>
      </c>
      <c r="B10" s="499" t="s">
        <v>746</v>
      </c>
      <c r="C10" s="500" t="s">
        <v>747</v>
      </c>
      <c r="D10" s="639"/>
      <c r="E10" s="639"/>
      <c r="F10" s="639"/>
      <c r="G10" s="639"/>
      <c r="H10" s="639"/>
      <c r="I10" s="639"/>
      <c r="J10" s="639"/>
      <c r="K10" s="639"/>
      <c r="L10" s="639"/>
      <c r="M10" s="640"/>
      <c r="N10" s="641"/>
      <c r="O10" s="642"/>
      <c r="P10" s="640"/>
    </row>
    <row r="11" spans="1:16" ht="12.75" customHeight="1" x14ac:dyDescent="0.25">
      <c r="A11" s="518">
        <f t="shared" si="0"/>
        <v>5</v>
      </c>
      <c r="B11" s="594" t="s">
        <v>748</v>
      </c>
      <c r="C11" s="595" t="s">
        <v>749</v>
      </c>
      <c r="D11" s="639"/>
      <c r="E11" s="639"/>
      <c r="F11" s="639"/>
      <c r="G11" s="639"/>
      <c r="H11" s="639"/>
      <c r="I11" s="639"/>
      <c r="J11" s="639"/>
      <c r="K11" s="639"/>
      <c r="L11" s="639"/>
      <c r="M11" s="640"/>
      <c r="N11" s="641"/>
      <c r="O11" s="642"/>
      <c r="P11" s="640"/>
    </row>
    <row r="12" spans="1:16" ht="13.5" customHeight="1" x14ac:dyDescent="0.25">
      <c r="A12" s="518">
        <f t="shared" si="0"/>
        <v>6</v>
      </c>
      <c r="B12" s="499" t="s">
        <v>750</v>
      </c>
      <c r="C12" s="500" t="s">
        <v>751</v>
      </c>
      <c r="D12" s="639">
        <v>1447</v>
      </c>
      <c r="E12" s="639">
        <v>1447</v>
      </c>
      <c r="F12" s="639">
        <v>4158</v>
      </c>
      <c r="G12" s="639">
        <v>4158</v>
      </c>
      <c r="H12" s="639">
        <f t="shared" si="3"/>
        <v>5605</v>
      </c>
      <c r="I12" s="639">
        <f t="shared" si="4"/>
        <v>5605</v>
      </c>
      <c r="J12" s="639">
        <v>1559</v>
      </c>
      <c r="K12" s="639"/>
      <c r="L12" s="639"/>
      <c r="M12" s="640">
        <f t="shared" si="5"/>
        <v>0</v>
      </c>
      <c r="N12" s="641"/>
      <c r="O12" s="642"/>
      <c r="P12" s="640">
        <f t="shared" si="6"/>
        <v>5605</v>
      </c>
    </row>
    <row r="13" spans="1:16" ht="12.75" customHeight="1" x14ac:dyDescent="0.25">
      <c r="A13" s="518">
        <f>A12+1</f>
        <v>7</v>
      </c>
      <c r="B13" s="499" t="s">
        <v>752</v>
      </c>
      <c r="C13" s="500" t="s">
        <v>753</v>
      </c>
      <c r="D13" s="639"/>
      <c r="E13" s="639"/>
      <c r="F13" s="639"/>
      <c r="G13" s="639"/>
      <c r="H13" s="639"/>
      <c r="I13" s="639"/>
      <c r="J13" s="639"/>
      <c r="K13" s="639"/>
      <c r="L13" s="639"/>
      <c r="M13" s="640"/>
      <c r="N13" s="641"/>
      <c r="O13" s="642"/>
      <c r="P13" s="640"/>
    </row>
    <row r="14" spans="1:16" ht="12.75" customHeight="1" x14ac:dyDescent="0.25">
      <c r="A14" s="518">
        <f t="shared" si="0"/>
        <v>8</v>
      </c>
      <c r="B14" s="499" t="s">
        <v>754</v>
      </c>
      <c r="C14" s="501" t="s">
        <v>755</v>
      </c>
      <c r="D14" s="639">
        <v>1159</v>
      </c>
      <c r="E14" s="639">
        <v>1159</v>
      </c>
      <c r="F14" s="639"/>
      <c r="G14" s="639"/>
      <c r="H14" s="639">
        <f t="shared" si="3"/>
        <v>1159</v>
      </c>
      <c r="I14" s="639">
        <f t="shared" si="4"/>
        <v>1159</v>
      </c>
      <c r="J14" s="639"/>
      <c r="K14" s="639">
        <v>307</v>
      </c>
      <c r="L14" s="639"/>
      <c r="M14" s="640">
        <f t="shared" si="5"/>
        <v>0</v>
      </c>
      <c r="N14" s="641"/>
      <c r="O14" s="642">
        <v>42</v>
      </c>
      <c r="P14" s="640">
        <f t="shared" si="6"/>
        <v>1201</v>
      </c>
    </row>
    <row r="15" spans="1:16" ht="12.75" customHeight="1" x14ac:dyDescent="0.25">
      <c r="A15" s="518">
        <f t="shared" si="0"/>
        <v>9</v>
      </c>
      <c r="B15" s="502" t="s">
        <v>756</v>
      </c>
      <c r="C15" s="503" t="s">
        <v>757</v>
      </c>
      <c r="D15" s="639">
        <v>8833</v>
      </c>
      <c r="E15" s="639">
        <v>8833</v>
      </c>
      <c r="F15" s="639"/>
      <c r="G15" s="639"/>
      <c r="H15" s="639">
        <f t="shared" si="3"/>
        <v>8833</v>
      </c>
      <c r="I15" s="639">
        <f t="shared" si="4"/>
        <v>8833</v>
      </c>
      <c r="J15" s="639"/>
      <c r="K15" s="639">
        <v>1911</v>
      </c>
      <c r="L15" s="639"/>
      <c r="M15" s="640">
        <f t="shared" si="5"/>
        <v>0</v>
      </c>
      <c r="N15" s="641"/>
      <c r="O15" s="642"/>
      <c r="P15" s="640">
        <f t="shared" si="6"/>
        <v>8833</v>
      </c>
    </row>
    <row r="16" spans="1:16" ht="12.75" customHeight="1" x14ac:dyDescent="0.25">
      <c r="A16" s="518">
        <f t="shared" si="0"/>
        <v>10</v>
      </c>
      <c r="B16" s="502"/>
      <c r="C16" s="504" t="s">
        <v>768</v>
      </c>
      <c r="D16" s="639"/>
      <c r="E16" s="639"/>
      <c r="F16" s="639"/>
      <c r="G16" s="639"/>
      <c r="H16" s="639">
        <f t="shared" si="3"/>
        <v>0</v>
      </c>
      <c r="I16" s="639"/>
      <c r="J16" s="639"/>
      <c r="K16" s="639"/>
      <c r="L16" s="639"/>
      <c r="M16" s="640"/>
      <c r="N16" s="641"/>
      <c r="O16" s="642"/>
      <c r="P16" s="640"/>
    </row>
    <row r="17" spans="1:16" s="210" customFormat="1" ht="12.75" customHeight="1" x14ac:dyDescent="0.25">
      <c r="A17" s="512">
        <f t="shared" si="0"/>
        <v>11</v>
      </c>
      <c r="B17" s="1096" t="s">
        <v>880</v>
      </c>
      <c r="C17" s="1090"/>
      <c r="D17" s="635">
        <f>SUM(D18:D24)</f>
        <v>6017</v>
      </c>
      <c r="E17" s="635">
        <f t="shared" ref="E17:P17" si="7">SUM(E18:E24)</f>
        <v>6011</v>
      </c>
      <c r="F17" s="635">
        <f t="shared" si="7"/>
        <v>4589</v>
      </c>
      <c r="G17" s="635">
        <f t="shared" si="7"/>
        <v>4587</v>
      </c>
      <c r="H17" s="635">
        <f t="shared" si="7"/>
        <v>10606</v>
      </c>
      <c r="I17" s="635">
        <f t="shared" si="7"/>
        <v>10598</v>
      </c>
      <c r="J17" s="635"/>
      <c r="K17" s="635"/>
      <c r="L17" s="635">
        <f t="shared" si="7"/>
        <v>5</v>
      </c>
      <c r="M17" s="636">
        <f t="shared" si="7"/>
        <v>8</v>
      </c>
      <c r="N17" s="637"/>
      <c r="O17" s="638">
        <f t="shared" si="7"/>
        <v>0</v>
      </c>
      <c r="P17" s="636">
        <f t="shared" si="7"/>
        <v>10598</v>
      </c>
    </row>
    <row r="18" spans="1:16" s="210" customFormat="1" ht="12.75" customHeight="1" x14ac:dyDescent="0.25">
      <c r="A18" s="608">
        <f>A17+1</f>
        <v>12</v>
      </c>
      <c r="B18" s="594" t="s">
        <v>748</v>
      </c>
      <c r="C18" s="595" t="s">
        <v>749</v>
      </c>
      <c r="D18" s="639">
        <v>2435</v>
      </c>
      <c r="E18" s="639">
        <v>2431</v>
      </c>
      <c r="F18" s="639"/>
      <c r="G18" s="639"/>
      <c r="H18" s="639">
        <f t="shared" si="3"/>
        <v>2435</v>
      </c>
      <c r="I18" s="639">
        <f t="shared" si="4"/>
        <v>2431</v>
      </c>
      <c r="J18" s="639"/>
      <c r="K18" s="639"/>
      <c r="L18" s="639">
        <v>5</v>
      </c>
      <c r="M18" s="640">
        <f t="shared" si="5"/>
        <v>4</v>
      </c>
      <c r="N18" s="641"/>
      <c r="O18" s="642"/>
      <c r="P18" s="640">
        <f t="shared" si="6"/>
        <v>2431</v>
      </c>
    </row>
    <row r="19" spans="1:16" ht="12.75" customHeight="1" x14ac:dyDescent="0.25">
      <c r="A19" s="518">
        <f>A18+1</f>
        <v>13</v>
      </c>
      <c r="B19" s="499" t="s">
        <v>750</v>
      </c>
      <c r="C19" s="500" t="s">
        <v>751</v>
      </c>
      <c r="D19" s="639"/>
      <c r="E19" s="639"/>
      <c r="F19" s="639"/>
      <c r="G19" s="639"/>
      <c r="H19" s="639">
        <f t="shared" si="3"/>
        <v>0</v>
      </c>
      <c r="I19" s="639">
        <f t="shared" si="4"/>
        <v>0</v>
      </c>
      <c r="J19" s="639"/>
      <c r="K19" s="639"/>
      <c r="L19" s="639"/>
      <c r="M19" s="640"/>
      <c r="N19" s="641"/>
      <c r="O19" s="642"/>
      <c r="P19" s="640"/>
    </row>
    <row r="20" spans="1:16" ht="12.75" customHeight="1" x14ac:dyDescent="0.25">
      <c r="A20" s="518">
        <f t="shared" si="0"/>
        <v>14</v>
      </c>
      <c r="B20" s="499" t="s">
        <v>758</v>
      </c>
      <c r="C20" s="500" t="s">
        <v>759</v>
      </c>
      <c r="D20" s="639">
        <v>491</v>
      </c>
      <c r="E20" s="639">
        <v>490</v>
      </c>
      <c r="F20" s="639">
        <v>2794</v>
      </c>
      <c r="G20" s="639">
        <v>2794</v>
      </c>
      <c r="H20" s="639">
        <f t="shared" si="3"/>
        <v>3285</v>
      </c>
      <c r="I20" s="639">
        <f t="shared" si="4"/>
        <v>3284</v>
      </c>
      <c r="J20" s="639"/>
      <c r="K20" s="639"/>
      <c r="L20" s="639"/>
      <c r="M20" s="640">
        <f t="shared" si="5"/>
        <v>1</v>
      </c>
      <c r="N20" s="641"/>
      <c r="O20" s="642"/>
      <c r="P20" s="640">
        <f t="shared" si="6"/>
        <v>3284</v>
      </c>
    </row>
    <row r="21" spans="1:16" ht="12.75" customHeight="1" x14ac:dyDescent="0.25">
      <c r="A21" s="518">
        <f t="shared" si="0"/>
        <v>15</v>
      </c>
      <c r="B21" s="499" t="s">
        <v>760</v>
      </c>
      <c r="C21" s="500" t="s">
        <v>761</v>
      </c>
      <c r="D21" s="639">
        <v>2109</v>
      </c>
      <c r="E21" s="639">
        <v>2108</v>
      </c>
      <c r="F21" s="639">
        <v>1795</v>
      </c>
      <c r="G21" s="639">
        <v>1793</v>
      </c>
      <c r="H21" s="639">
        <f t="shared" si="3"/>
        <v>3904</v>
      </c>
      <c r="I21" s="639">
        <f t="shared" si="4"/>
        <v>3901</v>
      </c>
      <c r="J21" s="639"/>
      <c r="K21" s="639"/>
      <c r="L21" s="639"/>
      <c r="M21" s="640">
        <f t="shared" si="5"/>
        <v>3</v>
      </c>
      <c r="N21" s="641"/>
      <c r="O21" s="642"/>
      <c r="P21" s="640">
        <f t="shared" si="6"/>
        <v>3901</v>
      </c>
    </row>
    <row r="22" spans="1:16" ht="12.75" customHeight="1" x14ac:dyDescent="0.25">
      <c r="A22" s="518">
        <f t="shared" si="0"/>
        <v>16</v>
      </c>
      <c r="B22" s="499" t="s">
        <v>762</v>
      </c>
      <c r="C22" s="500" t="s">
        <v>763</v>
      </c>
      <c r="D22" s="639">
        <v>982</v>
      </c>
      <c r="E22" s="639">
        <v>982</v>
      </c>
      <c r="F22" s="639"/>
      <c r="G22" s="639"/>
      <c r="H22" s="639">
        <f t="shared" si="3"/>
        <v>982</v>
      </c>
      <c r="I22" s="639">
        <f t="shared" si="4"/>
        <v>982</v>
      </c>
      <c r="J22" s="639"/>
      <c r="K22" s="639"/>
      <c r="L22" s="639"/>
      <c r="M22" s="640">
        <f t="shared" si="5"/>
        <v>0</v>
      </c>
      <c r="N22" s="641"/>
      <c r="O22" s="642"/>
      <c r="P22" s="640">
        <f t="shared" si="6"/>
        <v>982</v>
      </c>
    </row>
    <row r="23" spans="1:16" ht="12.75" customHeight="1" x14ac:dyDescent="0.25">
      <c r="A23" s="518">
        <f t="shared" si="0"/>
        <v>17</v>
      </c>
      <c r="B23" s="502" t="s">
        <v>752</v>
      </c>
      <c r="C23" s="503" t="s">
        <v>753</v>
      </c>
      <c r="D23" s="639"/>
      <c r="E23" s="639"/>
      <c r="F23" s="639"/>
      <c r="G23" s="639"/>
      <c r="H23" s="639">
        <f t="shared" si="3"/>
        <v>0</v>
      </c>
      <c r="I23" s="639">
        <f t="shared" si="4"/>
        <v>0</v>
      </c>
      <c r="J23" s="639"/>
      <c r="K23" s="639"/>
      <c r="L23" s="639"/>
      <c r="M23" s="640"/>
      <c r="N23" s="641"/>
      <c r="O23" s="642"/>
      <c r="P23" s="640">
        <f t="shared" si="6"/>
        <v>0</v>
      </c>
    </row>
    <row r="24" spans="1:16" ht="12.75" customHeight="1" x14ac:dyDescent="0.25">
      <c r="A24" s="518">
        <f>A23+1</f>
        <v>18</v>
      </c>
      <c r="B24" s="502"/>
      <c r="C24" s="504" t="s">
        <v>768</v>
      </c>
      <c r="D24" s="639"/>
      <c r="E24" s="639"/>
      <c r="F24" s="639"/>
      <c r="G24" s="639"/>
      <c r="H24" s="639">
        <f t="shared" si="3"/>
        <v>0</v>
      </c>
      <c r="I24" s="639">
        <f t="shared" si="4"/>
        <v>0</v>
      </c>
      <c r="J24" s="639"/>
      <c r="K24" s="639"/>
      <c r="L24" s="639"/>
      <c r="M24" s="640"/>
      <c r="N24" s="641"/>
      <c r="O24" s="642"/>
      <c r="P24" s="640">
        <f t="shared" si="6"/>
        <v>0</v>
      </c>
    </row>
    <row r="25" spans="1:16" s="212" customFormat="1" ht="12.75" customHeight="1" x14ac:dyDescent="0.25">
      <c r="A25" s="516">
        <f t="shared" si="0"/>
        <v>19</v>
      </c>
      <c r="B25" s="1077" t="s">
        <v>778</v>
      </c>
      <c r="C25" s="1078"/>
      <c r="D25" s="643">
        <f>+D26</f>
        <v>0</v>
      </c>
      <c r="E25" s="643">
        <f t="shared" ref="E25:P26" si="8">+E26</f>
        <v>0</v>
      </c>
      <c r="F25" s="643">
        <f t="shared" si="8"/>
        <v>0</v>
      </c>
      <c r="G25" s="643">
        <f t="shared" si="8"/>
        <v>0</v>
      </c>
      <c r="H25" s="643">
        <f t="shared" si="8"/>
        <v>0</v>
      </c>
      <c r="I25" s="643">
        <f t="shared" si="8"/>
        <v>0</v>
      </c>
      <c r="J25" s="643">
        <f t="shared" si="8"/>
        <v>0</v>
      </c>
      <c r="K25" s="643">
        <f t="shared" si="8"/>
        <v>0</v>
      </c>
      <c r="L25" s="643">
        <f t="shared" si="8"/>
        <v>0</v>
      </c>
      <c r="M25" s="644">
        <f t="shared" si="8"/>
        <v>0</v>
      </c>
      <c r="N25" s="633"/>
      <c r="O25" s="645">
        <f t="shared" si="8"/>
        <v>0</v>
      </c>
      <c r="P25" s="644">
        <f t="shared" si="8"/>
        <v>0</v>
      </c>
    </row>
    <row r="26" spans="1:16" s="214" customFormat="1" ht="12.75" customHeight="1" x14ac:dyDescent="0.25">
      <c r="A26" s="512">
        <f t="shared" si="0"/>
        <v>20</v>
      </c>
      <c r="B26" s="1089" t="s">
        <v>881</v>
      </c>
      <c r="C26" s="1090"/>
      <c r="D26" s="635">
        <f>+D27</f>
        <v>0</v>
      </c>
      <c r="E26" s="635">
        <f t="shared" si="8"/>
        <v>0</v>
      </c>
      <c r="F26" s="635">
        <f t="shared" si="8"/>
        <v>0</v>
      </c>
      <c r="G26" s="635">
        <f t="shared" si="8"/>
        <v>0</v>
      </c>
      <c r="H26" s="635">
        <f t="shared" si="8"/>
        <v>0</v>
      </c>
      <c r="I26" s="635">
        <f t="shared" si="8"/>
        <v>0</v>
      </c>
      <c r="J26" s="635">
        <f t="shared" si="8"/>
        <v>0</v>
      </c>
      <c r="K26" s="635">
        <f t="shared" si="8"/>
        <v>0</v>
      </c>
      <c r="L26" s="635">
        <f t="shared" si="8"/>
        <v>0</v>
      </c>
      <c r="M26" s="636">
        <f t="shared" si="8"/>
        <v>0</v>
      </c>
      <c r="N26" s="637"/>
      <c r="O26" s="638">
        <f t="shared" si="8"/>
        <v>0</v>
      </c>
      <c r="P26" s="636">
        <f t="shared" si="8"/>
        <v>0</v>
      </c>
    </row>
    <row r="27" spans="1:16" ht="12.75" customHeight="1" x14ac:dyDescent="0.25">
      <c r="A27" s="518">
        <f t="shared" si="0"/>
        <v>21</v>
      </c>
      <c r="B27" s="499"/>
      <c r="C27" s="504" t="s">
        <v>768</v>
      </c>
      <c r="D27" s="639"/>
      <c r="E27" s="639"/>
      <c r="F27" s="639"/>
      <c r="G27" s="639"/>
      <c r="H27" s="639">
        <f t="shared" si="3"/>
        <v>0</v>
      </c>
      <c r="I27" s="639">
        <f t="shared" si="4"/>
        <v>0</v>
      </c>
      <c r="J27" s="639"/>
      <c r="K27" s="639"/>
      <c r="L27" s="639"/>
      <c r="M27" s="640">
        <f t="shared" si="5"/>
        <v>0</v>
      </c>
      <c r="N27" s="641"/>
      <c r="O27" s="642"/>
      <c r="P27" s="640">
        <f t="shared" si="6"/>
        <v>0</v>
      </c>
    </row>
    <row r="28" spans="1:16" ht="12.75" customHeight="1" x14ac:dyDescent="0.25">
      <c r="A28" s="516">
        <f t="shared" si="0"/>
        <v>22</v>
      </c>
      <c r="B28" s="1077" t="s">
        <v>776</v>
      </c>
      <c r="C28" s="1078"/>
      <c r="D28" s="643">
        <f>+D29</f>
        <v>28</v>
      </c>
      <c r="E28" s="643">
        <f t="shared" ref="E28:P29" si="9">+E29</f>
        <v>23</v>
      </c>
      <c r="F28" s="643">
        <f t="shared" si="9"/>
        <v>0</v>
      </c>
      <c r="G28" s="643">
        <f t="shared" si="9"/>
        <v>0</v>
      </c>
      <c r="H28" s="643">
        <f t="shared" si="9"/>
        <v>28</v>
      </c>
      <c r="I28" s="643">
        <f t="shared" si="9"/>
        <v>23</v>
      </c>
      <c r="J28" s="643">
        <f t="shared" si="9"/>
        <v>0</v>
      </c>
      <c r="K28" s="643">
        <f t="shared" si="9"/>
        <v>0</v>
      </c>
      <c r="L28" s="643">
        <f t="shared" si="9"/>
        <v>0</v>
      </c>
      <c r="M28" s="644">
        <f t="shared" si="9"/>
        <v>0</v>
      </c>
      <c r="N28" s="633"/>
      <c r="O28" s="645">
        <f t="shared" si="9"/>
        <v>0</v>
      </c>
      <c r="P28" s="644">
        <f t="shared" si="9"/>
        <v>23</v>
      </c>
    </row>
    <row r="29" spans="1:16" ht="12.75" customHeight="1" x14ac:dyDescent="0.25">
      <c r="A29" s="512">
        <f t="shared" si="0"/>
        <v>23</v>
      </c>
      <c r="B29" s="1089" t="s">
        <v>1210</v>
      </c>
      <c r="C29" s="1090"/>
      <c r="D29" s="635">
        <v>28</v>
      </c>
      <c r="E29" s="639">
        <v>23</v>
      </c>
      <c r="F29" s="635">
        <f t="shared" si="9"/>
        <v>0</v>
      </c>
      <c r="G29" s="635">
        <f t="shared" si="9"/>
        <v>0</v>
      </c>
      <c r="H29" s="635">
        <f>F29+D29</f>
        <v>28</v>
      </c>
      <c r="I29" s="635">
        <f>G29+E29</f>
        <v>23</v>
      </c>
      <c r="J29" s="635">
        <f t="shared" si="9"/>
        <v>0</v>
      </c>
      <c r="K29" s="635">
        <f t="shared" si="9"/>
        <v>0</v>
      </c>
      <c r="L29" s="635">
        <f t="shared" si="9"/>
        <v>0</v>
      </c>
      <c r="M29" s="636">
        <f t="shared" si="9"/>
        <v>0</v>
      </c>
      <c r="N29" s="637"/>
      <c r="O29" s="638">
        <f t="shared" si="9"/>
        <v>0</v>
      </c>
      <c r="P29" s="640">
        <v>23</v>
      </c>
    </row>
    <row r="30" spans="1:16" ht="12.75" customHeight="1" x14ac:dyDescent="0.25">
      <c r="A30" s="518">
        <f t="shared" si="0"/>
        <v>24</v>
      </c>
      <c r="B30" s="521"/>
      <c r="C30" s="522"/>
      <c r="D30" s="639"/>
      <c r="E30" s="639"/>
      <c r="F30" s="639"/>
      <c r="G30" s="639"/>
      <c r="H30" s="639">
        <f t="shared" si="3"/>
        <v>0</v>
      </c>
      <c r="I30" s="639">
        <f t="shared" si="4"/>
        <v>0</v>
      </c>
      <c r="J30" s="639"/>
      <c r="K30" s="639"/>
      <c r="L30" s="639"/>
      <c r="M30" s="640"/>
      <c r="N30" s="646"/>
      <c r="O30" s="642"/>
      <c r="P30" s="640">
        <f t="shared" si="6"/>
        <v>0</v>
      </c>
    </row>
    <row r="31" spans="1:16" ht="12.75" customHeight="1" x14ac:dyDescent="0.25">
      <c r="A31" s="516">
        <f t="shared" si="0"/>
        <v>25</v>
      </c>
      <c r="B31" s="1077" t="s">
        <v>779</v>
      </c>
      <c r="C31" s="1078"/>
      <c r="D31" s="643">
        <f>+D32</f>
        <v>1298</v>
      </c>
      <c r="E31" s="643">
        <f t="shared" ref="E31:P32" si="10">+E32</f>
        <v>1298</v>
      </c>
      <c r="F31" s="643">
        <f t="shared" si="10"/>
        <v>0</v>
      </c>
      <c r="G31" s="643">
        <f t="shared" si="10"/>
        <v>0</v>
      </c>
      <c r="H31" s="643">
        <f t="shared" si="10"/>
        <v>1298</v>
      </c>
      <c r="I31" s="643">
        <f t="shared" si="10"/>
        <v>1298</v>
      </c>
      <c r="J31" s="643">
        <f t="shared" si="10"/>
        <v>0</v>
      </c>
      <c r="K31" s="643">
        <f t="shared" si="10"/>
        <v>0</v>
      </c>
      <c r="L31" s="643">
        <f t="shared" si="10"/>
        <v>0</v>
      </c>
      <c r="M31" s="644">
        <f t="shared" si="10"/>
        <v>0</v>
      </c>
      <c r="N31" s="633"/>
      <c r="O31" s="645">
        <f t="shared" si="10"/>
        <v>0</v>
      </c>
      <c r="P31" s="644">
        <f t="shared" si="10"/>
        <v>1298</v>
      </c>
    </row>
    <row r="32" spans="1:16" ht="12.75" customHeight="1" x14ac:dyDescent="0.25">
      <c r="A32" s="512">
        <f t="shared" si="0"/>
        <v>26</v>
      </c>
      <c r="B32" s="1089" t="s">
        <v>1209</v>
      </c>
      <c r="C32" s="1090"/>
      <c r="D32" s="635">
        <v>1298</v>
      </c>
      <c r="E32" s="635">
        <v>1298</v>
      </c>
      <c r="F32" s="635">
        <f t="shared" si="10"/>
        <v>0</v>
      </c>
      <c r="G32" s="635">
        <f t="shared" si="10"/>
        <v>0</v>
      </c>
      <c r="H32" s="635">
        <f>D32+F32</f>
        <v>1298</v>
      </c>
      <c r="I32" s="635">
        <f>E32+G32</f>
        <v>1298</v>
      </c>
      <c r="J32" s="635">
        <f t="shared" si="10"/>
        <v>0</v>
      </c>
      <c r="K32" s="635">
        <f t="shared" si="10"/>
        <v>0</v>
      </c>
      <c r="L32" s="635">
        <f t="shared" si="10"/>
        <v>0</v>
      </c>
      <c r="M32" s="636">
        <f t="shared" si="10"/>
        <v>0</v>
      </c>
      <c r="N32" s="637"/>
      <c r="O32" s="638">
        <f t="shared" si="10"/>
        <v>0</v>
      </c>
      <c r="P32" s="636">
        <f>I32+O32</f>
        <v>1298</v>
      </c>
    </row>
    <row r="33" spans="1:16" ht="12.75" customHeight="1" thickBot="1" x14ac:dyDescent="0.3">
      <c r="A33" s="519">
        <f t="shared" si="0"/>
        <v>27</v>
      </c>
      <c r="B33" s="505"/>
      <c r="C33" s="506"/>
      <c r="D33" s="639"/>
      <c r="E33" s="639"/>
      <c r="F33" s="639"/>
      <c r="G33" s="639"/>
      <c r="H33" s="639">
        <f t="shared" si="3"/>
        <v>0</v>
      </c>
      <c r="I33" s="639">
        <f t="shared" si="4"/>
        <v>0</v>
      </c>
      <c r="J33" s="639"/>
      <c r="K33" s="639"/>
      <c r="L33" s="639"/>
      <c r="M33" s="640"/>
      <c r="N33" s="641"/>
      <c r="O33" s="642"/>
      <c r="P33" s="640">
        <f t="shared" si="6"/>
        <v>0</v>
      </c>
    </row>
    <row r="34" spans="1:16" s="511" customFormat="1" ht="13.5" customHeight="1" thickBot="1" x14ac:dyDescent="0.3">
      <c r="A34" s="520">
        <f t="shared" si="0"/>
        <v>28</v>
      </c>
      <c r="B34" s="507" t="s">
        <v>727</v>
      </c>
      <c r="C34" s="508"/>
      <c r="D34" s="647">
        <f>+D7+D25+D28+D31</f>
        <v>112740</v>
      </c>
      <c r="E34" s="647">
        <f t="shared" ref="E34:P34" si="11">+E7+E25+E28+E31</f>
        <v>112729</v>
      </c>
      <c r="F34" s="647">
        <f t="shared" si="11"/>
        <v>8747</v>
      </c>
      <c r="G34" s="647">
        <f t="shared" si="11"/>
        <v>8745</v>
      </c>
      <c r="H34" s="647">
        <f t="shared" si="11"/>
        <v>121487</v>
      </c>
      <c r="I34" s="647">
        <f t="shared" si="11"/>
        <v>121474</v>
      </c>
      <c r="J34" s="647">
        <f t="shared" si="11"/>
        <v>1559</v>
      </c>
      <c r="K34" s="647">
        <f t="shared" si="11"/>
        <v>11395</v>
      </c>
      <c r="L34" s="647">
        <f t="shared" si="11"/>
        <v>5</v>
      </c>
      <c r="M34" s="648">
        <f t="shared" si="11"/>
        <v>8</v>
      </c>
      <c r="N34" s="649"/>
      <c r="O34" s="650">
        <f t="shared" si="11"/>
        <v>42</v>
      </c>
      <c r="P34" s="648">
        <f t="shared" si="11"/>
        <v>121516</v>
      </c>
    </row>
    <row r="35" spans="1:16" s="544" customFormat="1" ht="13.5" customHeight="1" x14ac:dyDescent="0.25">
      <c r="A35" s="575"/>
      <c r="B35" s="582"/>
      <c r="C35" s="583"/>
      <c r="D35" s="514"/>
      <c r="E35" s="514"/>
      <c r="F35" s="514"/>
      <c r="G35" s="514"/>
      <c r="H35" s="514"/>
      <c r="I35" s="514"/>
      <c r="J35" s="514"/>
      <c r="K35" s="514"/>
      <c r="L35" s="514"/>
      <c r="M35" s="514"/>
      <c r="O35" s="514"/>
      <c r="P35" s="514"/>
    </row>
    <row r="36" spans="1:16" ht="22.5" customHeight="1" x14ac:dyDescent="0.25">
      <c r="A36" s="210" t="s">
        <v>640</v>
      </c>
    </row>
    <row r="37" spans="1:16" ht="57" customHeight="1" x14ac:dyDescent="0.25">
      <c r="A37" s="1079" t="s">
        <v>823</v>
      </c>
      <c r="B37" s="1079"/>
      <c r="C37" s="1079"/>
      <c r="D37" s="1079"/>
      <c r="E37" s="1079"/>
      <c r="F37" s="1079"/>
      <c r="G37" s="1079"/>
      <c r="H37" s="1079"/>
      <c r="I37" s="1079"/>
      <c r="J37" s="1079"/>
      <c r="K37" s="1079"/>
      <c r="L37" s="1079"/>
      <c r="M37" s="1079"/>
      <c r="N37" s="1079"/>
      <c r="O37" s="1079"/>
      <c r="P37" s="1079"/>
    </row>
    <row r="38" spans="1:16" ht="18" customHeight="1" x14ac:dyDescent="0.25">
      <c r="A38" s="1079" t="s">
        <v>918</v>
      </c>
      <c r="B38" s="1079"/>
      <c r="C38" s="1079"/>
      <c r="D38" s="1079"/>
      <c r="E38" s="1079"/>
      <c r="F38" s="1079"/>
      <c r="G38" s="1079"/>
      <c r="H38" s="1079"/>
      <c r="I38" s="1079"/>
      <c r="J38" s="1079"/>
      <c r="K38" s="1079"/>
      <c r="L38" s="1079"/>
      <c r="M38" s="1079"/>
      <c r="N38" s="1079"/>
      <c r="O38" s="1079"/>
      <c r="P38" s="1079"/>
    </row>
    <row r="39" spans="1:16" ht="33.75" customHeight="1" x14ac:dyDescent="0.25">
      <c r="A39" s="1079" t="s">
        <v>872</v>
      </c>
      <c r="B39" s="1079"/>
      <c r="C39" s="1079"/>
      <c r="D39" s="1079"/>
      <c r="E39" s="1079"/>
      <c r="F39" s="1079"/>
      <c r="G39" s="1079"/>
      <c r="H39" s="1079"/>
      <c r="I39" s="1079"/>
      <c r="J39" s="1079"/>
      <c r="K39" s="1079"/>
      <c r="L39" s="1079"/>
      <c r="M39" s="1079"/>
      <c r="N39" s="1079"/>
      <c r="O39" s="1079"/>
      <c r="P39" s="1079"/>
    </row>
    <row r="40" spans="1:16" ht="33.75" customHeight="1" x14ac:dyDescent="0.25">
      <c r="A40" s="1079" t="s">
        <v>993</v>
      </c>
      <c r="B40" s="1079"/>
      <c r="C40" s="1079"/>
      <c r="D40" s="1079"/>
      <c r="E40" s="1079"/>
      <c r="F40" s="1079"/>
      <c r="G40" s="1079"/>
      <c r="H40" s="1079"/>
      <c r="I40" s="1079"/>
      <c r="J40" s="1079"/>
      <c r="K40" s="1079"/>
      <c r="L40" s="1079"/>
      <c r="M40" s="1079"/>
      <c r="N40" s="1079"/>
      <c r="O40" s="1079"/>
      <c r="P40" s="1079"/>
    </row>
    <row r="41" spans="1:16" ht="19.5" customHeight="1" x14ac:dyDescent="0.25">
      <c r="A41" s="1079" t="s">
        <v>995</v>
      </c>
      <c r="B41" s="1079"/>
      <c r="C41" s="1079"/>
      <c r="D41" s="1079"/>
      <c r="E41" s="1079"/>
      <c r="F41" s="1079"/>
      <c r="G41" s="1079"/>
      <c r="H41" s="1079"/>
      <c r="I41" s="1079"/>
      <c r="J41" s="1079"/>
      <c r="K41" s="1079"/>
      <c r="L41" s="1079"/>
      <c r="M41" s="1079"/>
      <c r="N41" s="1079"/>
      <c r="O41" s="1079"/>
      <c r="P41" s="1079"/>
    </row>
    <row r="42" spans="1:16" ht="19.5" customHeight="1" x14ac:dyDescent="0.25">
      <c r="A42" s="680"/>
      <c r="B42" s="680"/>
      <c r="C42" s="680"/>
      <c r="D42" s="680"/>
      <c r="E42" s="680"/>
      <c r="F42" s="680"/>
      <c r="G42" s="680"/>
      <c r="H42" s="680"/>
      <c r="I42" s="680"/>
      <c r="J42" s="680"/>
      <c r="K42" s="680"/>
      <c r="L42" s="680"/>
      <c r="M42" s="680"/>
      <c r="N42" s="680"/>
      <c r="O42" s="680"/>
      <c r="P42" s="680"/>
    </row>
    <row r="43" spans="1:16" x14ac:dyDescent="0.25">
      <c r="C43" s="210"/>
    </row>
    <row r="44" spans="1:16" x14ac:dyDescent="0.25">
      <c r="C44" s="210"/>
    </row>
  </sheetData>
  <mergeCells count="22">
    <mergeCell ref="A41:P41"/>
    <mergeCell ref="B26:C26"/>
    <mergeCell ref="B29:C29"/>
    <mergeCell ref="B32:C32"/>
    <mergeCell ref="A4:A6"/>
    <mergeCell ref="B8:C8"/>
    <mergeCell ref="B17:C17"/>
    <mergeCell ref="J4:L4"/>
    <mergeCell ref="B28:C28"/>
    <mergeCell ref="B31:C31"/>
    <mergeCell ref="F4:G4"/>
    <mergeCell ref="D4:E4"/>
    <mergeCell ref="A37:P37"/>
    <mergeCell ref="P4:P5"/>
    <mergeCell ref="O4:O5"/>
    <mergeCell ref="A40:P40"/>
    <mergeCell ref="B25:C25"/>
    <mergeCell ref="A39:P39"/>
    <mergeCell ref="H4:I4"/>
    <mergeCell ref="B4:C6"/>
    <mergeCell ref="M4:M5"/>
    <mergeCell ref="A38:P38"/>
  </mergeCells>
  <printOptions horizontalCentered="1"/>
  <pageMargins left="0.19685039370078741" right="0.19685039370078741" top="0.59055118110236227" bottom="0.59055118110236227" header="0.31496062992125984" footer="0.31496062992125984"/>
  <pageSetup paperSize="9" scale="71" orientation="landscape" r:id="rId1"/>
  <ignoredErrors>
    <ignoredError sqref="A10 A13 A2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0"/>
  <sheetViews>
    <sheetView windowProtection="1" zoomScale="89" zoomScaleNormal="89" workbookViewId="0">
      <selection activeCell="A41" sqref="A41:O41"/>
    </sheetView>
  </sheetViews>
  <sheetFormatPr defaultRowHeight="15" x14ac:dyDescent="0.25"/>
  <cols>
    <col min="1" max="1" width="5" style="511" customWidth="1"/>
    <col min="2" max="2" width="48.85546875" style="511" customWidth="1"/>
    <col min="3" max="3" width="12.7109375" style="511" customWidth="1"/>
    <col min="4" max="4" width="11.5703125" style="511" customWidth="1"/>
    <col min="5" max="5" width="11.28515625" style="511" customWidth="1"/>
    <col min="6" max="6" width="11.5703125" style="511" customWidth="1"/>
    <col min="7" max="7" width="10.85546875" style="511" customWidth="1"/>
    <col min="8" max="9" width="10.42578125" style="511" customWidth="1"/>
    <col min="10" max="10" width="12.5703125" style="511" customWidth="1"/>
    <col min="11" max="11" width="10.5703125" style="511" customWidth="1"/>
    <col min="12" max="12" width="11.42578125" style="511" customWidth="1"/>
    <col min="13" max="13" width="1.7109375" style="514" customWidth="1"/>
    <col min="14" max="14" width="11" style="511" customWidth="1"/>
    <col min="15" max="15" width="10.85546875" style="511" customWidth="1"/>
    <col min="16" max="242" width="9.140625" style="511"/>
    <col min="243" max="243" width="59.7109375" style="511" customWidth="1"/>
    <col min="244" max="250" width="10.5703125" style="511" customWidth="1"/>
    <col min="251" max="16384" width="9.140625" style="511"/>
  </cols>
  <sheetData>
    <row r="1" spans="1:15" ht="15.75" x14ac:dyDescent="0.25">
      <c r="A1" s="211" t="s">
        <v>907</v>
      </c>
    </row>
    <row r="2" spans="1:15" ht="15.75" x14ac:dyDescent="0.25">
      <c r="A2" s="211"/>
      <c r="B2" s="210" t="s">
        <v>915</v>
      </c>
    </row>
    <row r="3" spans="1:15" ht="13.5" customHeight="1" thickBot="1" x14ac:dyDescent="0.3">
      <c r="B3" s="509"/>
      <c r="I3" s="967"/>
      <c r="O3" s="515" t="s">
        <v>500</v>
      </c>
    </row>
    <row r="4" spans="1:15" s="210" customFormat="1" ht="38.25" customHeight="1" x14ac:dyDescent="0.25">
      <c r="A4" s="1108" t="s">
        <v>479</v>
      </c>
      <c r="B4" s="1111" t="s">
        <v>780</v>
      </c>
      <c r="C4" s="1114" t="s">
        <v>710</v>
      </c>
      <c r="D4" s="1115"/>
      <c r="E4" s="1115" t="s">
        <v>711</v>
      </c>
      <c r="F4" s="1115"/>
      <c r="G4" s="1124" t="s">
        <v>712</v>
      </c>
      <c r="H4" s="1125"/>
      <c r="I4" s="1120" t="s">
        <v>825</v>
      </c>
      <c r="J4" s="1126" t="s">
        <v>997</v>
      </c>
      <c r="K4" s="1122" t="s">
        <v>904</v>
      </c>
      <c r="L4" s="1116" t="s">
        <v>769</v>
      </c>
      <c r="M4" s="432"/>
      <c r="N4" s="1118" t="s">
        <v>917</v>
      </c>
      <c r="O4" s="1106" t="s">
        <v>713</v>
      </c>
    </row>
    <row r="5" spans="1:15" s="210" customFormat="1" ht="13.5" customHeight="1" x14ac:dyDescent="0.25">
      <c r="A5" s="1109"/>
      <c r="B5" s="1112"/>
      <c r="C5" s="433" t="s">
        <v>781</v>
      </c>
      <c r="D5" s="434" t="s">
        <v>782</v>
      </c>
      <c r="E5" s="433" t="s">
        <v>642</v>
      </c>
      <c r="F5" s="434" t="s">
        <v>647</v>
      </c>
      <c r="G5" s="434" t="s">
        <v>642</v>
      </c>
      <c r="H5" s="952" t="s">
        <v>647</v>
      </c>
      <c r="I5" s="1121"/>
      <c r="J5" s="1127"/>
      <c r="K5" s="1123"/>
      <c r="L5" s="1117"/>
      <c r="M5" s="432"/>
      <c r="N5" s="1119"/>
      <c r="O5" s="1107"/>
    </row>
    <row r="6" spans="1:15" s="210" customFormat="1" ht="15" customHeight="1" thickBot="1" x14ac:dyDescent="0.3">
      <c r="A6" s="1110"/>
      <c r="B6" s="1113"/>
      <c r="C6" s="435" t="s">
        <v>561</v>
      </c>
      <c r="D6" s="436" t="s">
        <v>562</v>
      </c>
      <c r="E6" s="436" t="s">
        <v>563</v>
      </c>
      <c r="F6" s="436" t="s">
        <v>564</v>
      </c>
      <c r="G6" s="436" t="s">
        <v>644</v>
      </c>
      <c r="H6" s="953" t="s">
        <v>645</v>
      </c>
      <c r="I6" s="966" t="s">
        <v>777</v>
      </c>
      <c r="J6" s="958" t="s">
        <v>788</v>
      </c>
      <c r="K6" s="551" t="s">
        <v>567</v>
      </c>
      <c r="L6" s="437" t="s">
        <v>715</v>
      </c>
      <c r="M6" s="432"/>
      <c r="N6" s="573" t="s">
        <v>569</v>
      </c>
      <c r="O6" s="437" t="s">
        <v>784</v>
      </c>
    </row>
    <row r="7" spans="1:15" s="212" customFormat="1" ht="15" customHeight="1" x14ac:dyDescent="0.25">
      <c r="A7" s="590">
        <v>1</v>
      </c>
      <c r="B7" s="950" t="s">
        <v>646</v>
      </c>
      <c r="C7" s="668">
        <f>+C8+C13</f>
        <v>0</v>
      </c>
      <c r="D7" s="631">
        <f t="shared" ref="D7:O7" si="0">+D8+D13</f>
        <v>0</v>
      </c>
      <c r="E7" s="631">
        <f t="shared" si="0"/>
        <v>0</v>
      </c>
      <c r="F7" s="631">
        <f t="shared" si="0"/>
        <v>0</v>
      </c>
      <c r="G7" s="631">
        <f t="shared" si="0"/>
        <v>0</v>
      </c>
      <c r="H7" s="954">
        <f t="shared" si="0"/>
        <v>0</v>
      </c>
      <c r="I7" s="965">
        <f t="shared" si="0"/>
        <v>0</v>
      </c>
      <c r="J7" s="959">
        <f t="shared" si="0"/>
        <v>0</v>
      </c>
      <c r="K7" s="668">
        <f t="shared" si="0"/>
        <v>0</v>
      </c>
      <c r="L7" s="632">
        <f t="shared" si="0"/>
        <v>0</v>
      </c>
      <c r="M7" s="651"/>
      <c r="N7" s="634">
        <f t="shared" si="0"/>
        <v>0</v>
      </c>
      <c r="O7" s="631">
        <f t="shared" si="0"/>
        <v>0</v>
      </c>
    </row>
    <row r="8" spans="1:15" s="212" customFormat="1" ht="13.5" customHeight="1" x14ac:dyDescent="0.25">
      <c r="A8" s="587">
        <f>A7+1</f>
        <v>2</v>
      </c>
      <c r="B8" s="552" t="s">
        <v>882</v>
      </c>
      <c r="C8" s="669">
        <f>SUM(C9:C12)</f>
        <v>0</v>
      </c>
      <c r="D8" s="635">
        <f t="shared" ref="D8:O8" si="1">SUM(D9:D12)</f>
        <v>0</v>
      </c>
      <c r="E8" s="635">
        <f t="shared" si="1"/>
        <v>0</v>
      </c>
      <c r="F8" s="635">
        <f t="shared" si="1"/>
        <v>0</v>
      </c>
      <c r="G8" s="635">
        <f t="shared" si="1"/>
        <v>0</v>
      </c>
      <c r="H8" s="955">
        <f t="shared" si="1"/>
        <v>0</v>
      </c>
      <c r="I8" s="635">
        <f t="shared" si="1"/>
        <v>0</v>
      </c>
      <c r="J8" s="652">
        <f t="shared" si="1"/>
        <v>0</v>
      </c>
      <c r="K8" s="669">
        <f t="shared" si="1"/>
        <v>0</v>
      </c>
      <c r="L8" s="636">
        <f t="shared" si="1"/>
        <v>0</v>
      </c>
      <c r="M8" s="651"/>
      <c r="N8" s="638">
        <f t="shared" si="1"/>
        <v>0</v>
      </c>
      <c r="O8" s="636">
        <f t="shared" si="1"/>
        <v>0</v>
      </c>
    </row>
    <row r="9" spans="1:15" s="210" customFormat="1" ht="12.75" customHeight="1" x14ac:dyDescent="0.25">
      <c r="A9" s="518">
        <f>A8+1</f>
        <v>3</v>
      </c>
      <c r="B9" s="553" t="s">
        <v>906</v>
      </c>
      <c r="C9" s="670"/>
      <c r="D9" s="639"/>
      <c r="E9" s="639"/>
      <c r="F9" s="639"/>
      <c r="G9" s="639">
        <f t="shared" ref="G9:H12" si="2">+C9+E9</f>
        <v>0</v>
      </c>
      <c r="H9" s="956">
        <f t="shared" si="2"/>
        <v>0</v>
      </c>
      <c r="I9" s="639"/>
      <c r="J9" s="653"/>
      <c r="K9" s="670"/>
      <c r="L9" s="640">
        <f>+G9-H9</f>
        <v>0</v>
      </c>
      <c r="M9" s="651"/>
      <c r="N9" s="642"/>
      <c r="O9" s="640">
        <f>H9+N9</f>
        <v>0</v>
      </c>
    </row>
    <row r="10" spans="1:15" s="210" customFormat="1" ht="12.75" customHeight="1" x14ac:dyDescent="0.25">
      <c r="A10" s="518">
        <f t="shared" ref="A10:A37" si="3">+A9+1</f>
        <v>4</v>
      </c>
      <c r="B10" s="553" t="s">
        <v>891</v>
      </c>
      <c r="C10" s="670"/>
      <c r="D10" s="639"/>
      <c r="E10" s="639"/>
      <c r="F10" s="639"/>
      <c r="G10" s="639">
        <f t="shared" si="2"/>
        <v>0</v>
      </c>
      <c r="H10" s="956">
        <f t="shared" si="2"/>
        <v>0</v>
      </c>
      <c r="I10" s="639"/>
      <c r="J10" s="653"/>
      <c r="K10" s="670"/>
      <c r="L10" s="640">
        <f>+G10-H10</f>
        <v>0</v>
      </c>
      <c r="M10" s="651"/>
      <c r="N10" s="642"/>
      <c r="O10" s="640">
        <f>H10+N10</f>
        <v>0</v>
      </c>
    </row>
    <row r="11" spans="1:15" s="210" customFormat="1" ht="12.75" customHeight="1" x14ac:dyDescent="0.25">
      <c r="A11" s="518">
        <f t="shared" si="3"/>
        <v>5</v>
      </c>
      <c r="B11" s="553" t="s">
        <v>883</v>
      </c>
      <c r="C11" s="670"/>
      <c r="D11" s="639"/>
      <c r="E11" s="639"/>
      <c r="F11" s="639"/>
      <c r="G11" s="639">
        <f t="shared" si="2"/>
        <v>0</v>
      </c>
      <c r="H11" s="956">
        <f t="shared" si="2"/>
        <v>0</v>
      </c>
      <c r="I11" s="639"/>
      <c r="J11" s="653"/>
      <c r="K11" s="670"/>
      <c r="L11" s="640">
        <f>+G11-H11</f>
        <v>0</v>
      </c>
      <c r="M11" s="651"/>
      <c r="N11" s="642"/>
      <c r="O11" s="640">
        <f>H11+N11</f>
        <v>0</v>
      </c>
    </row>
    <row r="12" spans="1:15" s="210" customFormat="1" ht="12.75" customHeight="1" x14ac:dyDescent="0.25">
      <c r="A12" s="518">
        <f t="shared" si="3"/>
        <v>6</v>
      </c>
      <c r="B12" s="554" t="s">
        <v>785</v>
      </c>
      <c r="C12" s="670"/>
      <c r="D12" s="639"/>
      <c r="E12" s="639"/>
      <c r="F12" s="639"/>
      <c r="G12" s="639">
        <f t="shared" si="2"/>
        <v>0</v>
      </c>
      <c r="H12" s="956">
        <f t="shared" si="2"/>
        <v>0</v>
      </c>
      <c r="I12" s="639"/>
      <c r="J12" s="653"/>
      <c r="K12" s="670"/>
      <c r="L12" s="640">
        <f>+G12-H12</f>
        <v>0</v>
      </c>
      <c r="M12" s="651"/>
      <c r="N12" s="642"/>
      <c r="O12" s="640">
        <f>H12+N12</f>
        <v>0</v>
      </c>
    </row>
    <row r="13" spans="1:15" s="212" customFormat="1" ht="13.5" customHeight="1" x14ac:dyDescent="0.25">
      <c r="A13" s="587">
        <f t="shared" si="3"/>
        <v>7</v>
      </c>
      <c r="B13" s="552" t="s">
        <v>913</v>
      </c>
      <c r="C13" s="669"/>
      <c r="D13" s="635"/>
      <c r="E13" s="635"/>
      <c r="F13" s="635"/>
      <c r="G13" s="635"/>
      <c r="H13" s="955"/>
      <c r="I13" s="635"/>
      <c r="J13" s="652"/>
      <c r="K13" s="669"/>
      <c r="L13" s="636"/>
      <c r="M13" s="651"/>
      <c r="N13" s="638"/>
      <c r="O13" s="636"/>
    </row>
    <row r="14" spans="1:15" s="212" customFormat="1" ht="13.5" customHeight="1" x14ac:dyDescent="0.25">
      <c r="A14" s="545">
        <f>A13+1</f>
        <v>8</v>
      </c>
      <c r="B14" s="556" t="s">
        <v>905</v>
      </c>
      <c r="C14" s="654"/>
      <c r="D14" s="655"/>
      <c r="E14" s="655"/>
      <c r="F14" s="655"/>
      <c r="G14" s="639">
        <f>+C14+E14</f>
        <v>0</v>
      </c>
      <c r="H14" s="956">
        <f>+D14+F14</f>
        <v>0</v>
      </c>
      <c r="I14" s="639"/>
      <c r="J14" s="960"/>
      <c r="K14" s="654"/>
      <c r="L14" s="640">
        <f>+G14-H14</f>
        <v>0</v>
      </c>
      <c r="M14" s="656"/>
      <c r="N14" s="657"/>
      <c r="O14" s="640">
        <f>H14+N14</f>
        <v>0</v>
      </c>
    </row>
    <row r="15" spans="1:15" s="212" customFormat="1" ht="13.5" customHeight="1" x14ac:dyDescent="0.25">
      <c r="A15" s="518">
        <f t="shared" si="3"/>
        <v>9</v>
      </c>
      <c r="B15" s="554" t="s">
        <v>785</v>
      </c>
      <c r="C15" s="658"/>
      <c r="D15" s="659"/>
      <c r="E15" s="659"/>
      <c r="F15" s="659"/>
      <c r="G15" s="639">
        <f>+C15+E15</f>
        <v>0</v>
      </c>
      <c r="H15" s="956">
        <f>+D15+F15</f>
        <v>0</v>
      </c>
      <c r="I15" s="659"/>
      <c r="J15" s="961"/>
      <c r="K15" s="658"/>
      <c r="L15" s="640">
        <f>+G15-H15</f>
        <v>0</v>
      </c>
      <c r="M15" s="651"/>
      <c r="N15" s="660"/>
      <c r="O15" s="640">
        <f t="shared" ref="O15:O36" si="4">H15+N15</f>
        <v>0</v>
      </c>
    </row>
    <row r="16" spans="1:15" s="212" customFormat="1" ht="12.75" customHeight="1" x14ac:dyDescent="0.25">
      <c r="A16" s="545">
        <f>A15+1</f>
        <v>10</v>
      </c>
      <c r="B16" s="556" t="s">
        <v>884</v>
      </c>
      <c r="C16" s="654"/>
      <c r="D16" s="655"/>
      <c r="E16" s="655"/>
      <c r="F16" s="655"/>
      <c r="G16" s="639">
        <f t="shared" ref="G16:G23" si="5">+C16+E16</f>
        <v>0</v>
      </c>
      <c r="H16" s="956">
        <f t="shared" ref="H16:H23" si="6">+D16+F16</f>
        <v>0</v>
      </c>
      <c r="I16" s="639"/>
      <c r="J16" s="960"/>
      <c r="K16" s="654"/>
      <c r="L16" s="640">
        <f t="shared" ref="L16:L23" si="7">+G16-H16</f>
        <v>0</v>
      </c>
      <c r="M16" s="656"/>
      <c r="N16" s="657"/>
      <c r="O16" s="640">
        <f t="shared" si="4"/>
        <v>0</v>
      </c>
    </row>
    <row r="17" spans="1:15" s="210" customFormat="1" ht="12.75" customHeight="1" x14ac:dyDescent="0.25">
      <c r="A17" s="518">
        <f t="shared" si="3"/>
        <v>11</v>
      </c>
      <c r="B17" s="554" t="s">
        <v>785</v>
      </c>
      <c r="C17" s="658"/>
      <c r="D17" s="659"/>
      <c r="E17" s="659"/>
      <c r="F17" s="659"/>
      <c r="G17" s="639">
        <f t="shared" si="5"/>
        <v>0</v>
      </c>
      <c r="H17" s="956">
        <f t="shared" si="6"/>
        <v>0</v>
      </c>
      <c r="I17" s="659"/>
      <c r="J17" s="961"/>
      <c r="K17" s="658"/>
      <c r="L17" s="640">
        <f t="shared" si="7"/>
        <v>0</v>
      </c>
      <c r="M17" s="651"/>
      <c r="N17" s="660"/>
      <c r="O17" s="640">
        <f t="shared" si="4"/>
        <v>0</v>
      </c>
    </row>
    <row r="18" spans="1:15" s="212" customFormat="1" ht="12.75" customHeight="1" x14ac:dyDescent="0.25">
      <c r="A18" s="545">
        <f t="shared" si="3"/>
        <v>12</v>
      </c>
      <c r="B18" s="556" t="s">
        <v>885</v>
      </c>
      <c r="C18" s="654"/>
      <c r="D18" s="655"/>
      <c r="E18" s="655"/>
      <c r="F18" s="655"/>
      <c r="G18" s="639">
        <f t="shared" si="5"/>
        <v>0</v>
      </c>
      <c r="H18" s="956">
        <f t="shared" si="6"/>
        <v>0</v>
      </c>
      <c r="I18" s="655"/>
      <c r="J18" s="960"/>
      <c r="K18" s="654"/>
      <c r="L18" s="640">
        <f t="shared" si="7"/>
        <v>0</v>
      </c>
      <c r="M18" s="656"/>
      <c r="N18" s="657"/>
      <c r="O18" s="640">
        <f t="shared" si="4"/>
        <v>0</v>
      </c>
    </row>
    <row r="19" spans="1:15" s="210" customFormat="1" ht="12.75" customHeight="1" x14ac:dyDescent="0.25">
      <c r="A19" s="518">
        <f t="shared" si="3"/>
        <v>13</v>
      </c>
      <c r="B19" s="554" t="s">
        <v>785</v>
      </c>
      <c r="C19" s="658"/>
      <c r="D19" s="659"/>
      <c r="E19" s="659"/>
      <c r="F19" s="659"/>
      <c r="G19" s="639">
        <f t="shared" si="5"/>
        <v>0</v>
      </c>
      <c r="H19" s="956">
        <f t="shared" si="6"/>
        <v>0</v>
      </c>
      <c r="I19" s="659"/>
      <c r="J19" s="961"/>
      <c r="K19" s="658"/>
      <c r="L19" s="640">
        <f t="shared" si="7"/>
        <v>0</v>
      </c>
      <c r="M19" s="651"/>
      <c r="N19" s="660"/>
      <c r="O19" s="640">
        <f t="shared" si="4"/>
        <v>0</v>
      </c>
    </row>
    <row r="20" spans="1:15" s="212" customFormat="1" ht="12.75" customHeight="1" x14ac:dyDescent="0.25">
      <c r="A20" s="545">
        <f>A19+1</f>
        <v>14</v>
      </c>
      <c r="B20" s="556" t="s">
        <v>886</v>
      </c>
      <c r="C20" s="654"/>
      <c r="D20" s="655"/>
      <c r="E20" s="655"/>
      <c r="F20" s="655"/>
      <c r="G20" s="639">
        <f t="shared" si="5"/>
        <v>0</v>
      </c>
      <c r="H20" s="956">
        <f t="shared" si="6"/>
        <v>0</v>
      </c>
      <c r="I20" s="655"/>
      <c r="J20" s="960"/>
      <c r="K20" s="654"/>
      <c r="L20" s="640">
        <f t="shared" si="7"/>
        <v>0</v>
      </c>
      <c r="M20" s="656"/>
      <c r="N20" s="657"/>
      <c r="O20" s="640">
        <f t="shared" si="4"/>
        <v>0</v>
      </c>
    </row>
    <row r="21" spans="1:15" s="212" customFormat="1" ht="12.75" customHeight="1" x14ac:dyDescent="0.25">
      <c r="A21" s="545">
        <f t="shared" si="3"/>
        <v>15</v>
      </c>
      <c r="B21" s="557" t="s">
        <v>887</v>
      </c>
      <c r="C21" s="654"/>
      <c r="D21" s="655"/>
      <c r="E21" s="655"/>
      <c r="F21" s="655"/>
      <c r="G21" s="639">
        <f t="shared" si="5"/>
        <v>0</v>
      </c>
      <c r="H21" s="956">
        <f t="shared" si="6"/>
        <v>0</v>
      </c>
      <c r="I21" s="655"/>
      <c r="J21" s="960"/>
      <c r="K21" s="654"/>
      <c r="L21" s="640">
        <f t="shared" si="7"/>
        <v>0</v>
      </c>
      <c r="M21" s="656"/>
      <c r="N21" s="657"/>
      <c r="O21" s="640">
        <f t="shared" si="4"/>
        <v>0</v>
      </c>
    </row>
    <row r="22" spans="1:15" s="210" customFormat="1" ht="12.75" customHeight="1" x14ac:dyDescent="0.25">
      <c r="A22" s="518">
        <f t="shared" si="3"/>
        <v>16</v>
      </c>
      <c r="B22" s="554" t="s">
        <v>785</v>
      </c>
      <c r="C22" s="658"/>
      <c r="D22" s="659"/>
      <c r="E22" s="659"/>
      <c r="F22" s="659"/>
      <c r="G22" s="639">
        <f t="shared" si="5"/>
        <v>0</v>
      </c>
      <c r="H22" s="956">
        <f t="shared" si="6"/>
        <v>0</v>
      </c>
      <c r="I22" s="659"/>
      <c r="J22" s="961"/>
      <c r="K22" s="658"/>
      <c r="L22" s="640">
        <f t="shared" si="7"/>
        <v>0</v>
      </c>
      <c r="M22" s="651"/>
      <c r="N22" s="660"/>
      <c r="O22" s="640">
        <f t="shared" si="4"/>
        <v>0</v>
      </c>
    </row>
    <row r="23" spans="1:15" s="210" customFormat="1" ht="12.75" customHeight="1" x14ac:dyDescent="0.25">
      <c r="A23" s="518">
        <f t="shared" si="3"/>
        <v>17</v>
      </c>
      <c r="B23" s="554"/>
      <c r="C23" s="661"/>
      <c r="D23" s="662"/>
      <c r="E23" s="662"/>
      <c r="F23" s="662"/>
      <c r="G23" s="639">
        <f t="shared" si="5"/>
        <v>0</v>
      </c>
      <c r="H23" s="956">
        <f t="shared" si="6"/>
        <v>0</v>
      </c>
      <c r="I23" s="659"/>
      <c r="J23" s="962"/>
      <c r="K23" s="661"/>
      <c r="L23" s="640">
        <f t="shared" si="7"/>
        <v>0</v>
      </c>
      <c r="M23" s="651"/>
      <c r="N23" s="663"/>
      <c r="O23" s="640">
        <f t="shared" si="4"/>
        <v>0</v>
      </c>
    </row>
    <row r="24" spans="1:15" s="212" customFormat="1" ht="13.5" customHeight="1" x14ac:dyDescent="0.25">
      <c r="A24" s="516">
        <f t="shared" si="3"/>
        <v>18</v>
      </c>
      <c r="B24" s="555" t="s">
        <v>778</v>
      </c>
      <c r="C24" s="671">
        <f>C27</f>
        <v>343</v>
      </c>
      <c r="D24" s="643">
        <f t="shared" ref="D24:L24" si="8">D27</f>
        <v>343</v>
      </c>
      <c r="E24" s="643">
        <f t="shared" si="8"/>
        <v>0</v>
      </c>
      <c r="F24" s="643">
        <f t="shared" si="8"/>
        <v>0</v>
      </c>
      <c r="G24" s="643">
        <f t="shared" si="8"/>
        <v>343</v>
      </c>
      <c r="H24" s="951">
        <f t="shared" si="8"/>
        <v>343</v>
      </c>
      <c r="I24" s="643">
        <f t="shared" si="8"/>
        <v>0</v>
      </c>
      <c r="J24" s="671">
        <f t="shared" si="8"/>
        <v>0</v>
      </c>
      <c r="K24" s="643">
        <f t="shared" si="8"/>
        <v>0</v>
      </c>
      <c r="L24" s="643">
        <f t="shared" si="8"/>
        <v>0</v>
      </c>
      <c r="M24" s="651"/>
      <c r="N24" s="645">
        <f>N27</f>
        <v>0</v>
      </c>
      <c r="O24" s="671">
        <f>O27</f>
        <v>343</v>
      </c>
    </row>
    <row r="25" spans="1:15" s="212" customFormat="1" ht="12.75" customHeight="1" x14ac:dyDescent="0.25">
      <c r="A25" s="585">
        <f t="shared" si="3"/>
        <v>19</v>
      </c>
      <c r="B25" s="572" t="s">
        <v>911</v>
      </c>
      <c r="C25" s="669">
        <f>+C26</f>
        <v>0</v>
      </c>
      <c r="D25" s="635">
        <f t="shared" ref="D25:N25" si="9">+D26</f>
        <v>0</v>
      </c>
      <c r="E25" s="635">
        <f t="shared" si="9"/>
        <v>0</v>
      </c>
      <c r="F25" s="635">
        <f t="shared" si="9"/>
        <v>0</v>
      </c>
      <c r="G25" s="635">
        <f t="shared" si="9"/>
        <v>0</v>
      </c>
      <c r="H25" s="955">
        <f t="shared" si="9"/>
        <v>0</v>
      </c>
      <c r="I25" s="635">
        <f t="shared" si="9"/>
        <v>0</v>
      </c>
      <c r="J25" s="652">
        <f t="shared" si="9"/>
        <v>0</v>
      </c>
      <c r="K25" s="669">
        <f t="shared" si="9"/>
        <v>0</v>
      </c>
      <c r="L25" s="636">
        <f t="shared" si="9"/>
        <v>0</v>
      </c>
      <c r="M25" s="651"/>
      <c r="N25" s="638">
        <f t="shared" si="9"/>
        <v>0</v>
      </c>
      <c r="O25" s="636">
        <f t="shared" si="4"/>
        <v>0</v>
      </c>
    </row>
    <row r="26" spans="1:15" s="210" customFormat="1" ht="12.75" customHeight="1" x14ac:dyDescent="0.25">
      <c r="A26" s="518">
        <f t="shared" si="3"/>
        <v>20</v>
      </c>
      <c r="B26" s="554" t="s">
        <v>897</v>
      </c>
      <c r="C26" s="658"/>
      <c r="D26" s="659"/>
      <c r="E26" s="659"/>
      <c r="F26" s="659"/>
      <c r="G26" s="639">
        <f>+C26+E26</f>
        <v>0</v>
      </c>
      <c r="H26" s="956">
        <f>+D26+F26</f>
        <v>0</v>
      </c>
      <c r="I26" s="659"/>
      <c r="J26" s="961"/>
      <c r="K26" s="658"/>
      <c r="L26" s="640">
        <f>+G26-H26</f>
        <v>0</v>
      </c>
      <c r="M26" s="651"/>
      <c r="N26" s="660"/>
      <c r="O26" s="640">
        <f t="shared" si="4"/>
        <v>0</v>
      </c>
    </row>
    <row r="27" spans="1:15" s="210" customFormat="1" ht="12.75" customHeight="1" x14ac:dyDescent="0.25">
      <c r="A27" s="585">
        <f t="shared" si="3"/>
        <v>21</v>
      </c>
      <c r="B27" s="586" t="s">
        <v>888</v>
      </c>
      <c r="C27" s="669">
        <f>+C28</f>
        <v>343</v>
      </c>
      <c r="D27" s="635">
        <f t="shared" ref="D27:N27" si="10">+D28</f>
        <v>343</v>
      </c>
      <c r="E27" s="635">
        <f t="shared" si="10"/>
        <v>0</v>
      </c>
      <c r="F27" s="635">
        <f t="shared" si="10"/>
        <v>0</v>
      </c>
      <c r="G27" s="635">
        <f t="shared" si="10"/>
        <v>343</v>
      </c>
      <c r="H27" s="955">
        <f t="shared" si="10"/>
        <v>343</v>
      </c>
      <c r="I27" s="635">
        <f t="shared" si="10"/>
        <v>0</v>
      </c>
      <c r="J27" s="652">
        <f t="shared" si="10"/>
        <v>0</v>
      </c>
      <c r="K27" s="669">
        <f t="shared" si="10"/>
        <v>0</v>
      </c>
      <c r="L27" s="636">
        <f t="shared" si="10"/>
        <v>0</v>
      </c>
      <c r="M27" s="651"/>
      <c r="N27" s="638">
        <f t="shared" si="10"/>
        <v>0</v>
      </c>
      <c r="O27" s="636">
        <f t="shared" si="4"/>
        <v>343</v>
      </c>
    </row>
    <row r="28" spans="1:15" s="210" customFormat="1" ht="12.75" customHeight="1" x14ac:dyDescent="0.25">
      <c r="A28" s="518">
        <f t="shared" si="3"/>
        <v>22</v>
      </c>
      <c r="B28" s="949" t="s">
        <v>1211</v>
      </c>
      <c r="C28" s="658">
        <v>343</v>
      </c>
      <c r="D28" s="659">
        <v>343</v>
      </c>
      <c r="E28" s="659">
        <v>0</v>
      </c>
      <c r="F28" s="659">
        <v>0</v>
      </c>
      <c r="G28" s="639">
        <f>+C28+E28</f>
        <v>343</v>
      </c>
      <c r="H28" s="956">
        <f>+D28+F28</f>
        <v>343</v>
      </c>
      <c r="I28" s="659">
        <v>0</v>
      </c>
      <c r="J28" s="961">
        <v>0</v>
      </c>
      <c r="K28" s="658">
        <v>0</v>
      </c>
      <c r="L28" s="640">
        <v>0</v>
      </c>
      <c r="M28" s="651"/>
      <c r="N28" s="660">
        <v>0</v>
      </c>
      <c r="O28" s="640">
        <f t="shared" si="4"/>
        <v>343</v>
      </c>
    </row>
    <row r="29" spans="1:15" s="210" customFormat="1" ht="12.75" customHeight="1" x14ac:dyDescent="0.25">
      <c r="A29" s="585">
        <f t="shared" si="3"/>
        <v>23</v>
      </c>
      <c r="B29" s="586" t="s">
        <v>889</v>
      </c>
      <c r="C29" s="669">
        <f>+C30</f>
        <v>0</v>
      </c>
      <c r="D29" s="635">
        <f t="shared" ref="D29:N29" si="11">+D30</f>
        <v>0</v>
      </c>
      <c r="E29" s="635">
        <f t="shared" si="11"/>
        <v>0</v>
      </c>
      <c r="F29" s="635">
        <f t="shared" si="11"/>
        <v>0</v>
      </c>
      <c r="G29" s="635">
        <f t="shared" si="11"/>
        <v>0</v>
      </c>
      <c r="H29" s="955">
        <f t="shared" si="11"/>
        <v>0</v>
      </c>
      <c r="I29" s="635">
        <f t="shared" si="11"/>
        <v>0</v>
      </c>
      <c r="J29" s="652">
        <f t="shared" si="11"/>
        <v>0</v>
      </c>
      <c r="K29" s="669">
        <f t="shared" si="11"/>
        <v>0</v>
      </c>
      <c r="L29" s="636">
        <f t="shared" si="11"/>
        <v>0</v>
      </c>
      <c r="M29" s="651"/>
      <c r="N29" s="638">
        <f t="shared" si="11"/>
        <v>0</v>
      </c>
      <c r="O29" s="636">
        <f t="shared" si="4"/>
        <v>0</v>
      </c>
    </row>
    <row r="30" spans="1:15" s="210" customFormat="1" ht="12.75" customHeight="1" x14ac:dyDescent="0.25">
      <c r="A30" s="518">
        <f t="shared" si="3"/>
        <v>24</v>
      </c>
      <c r="B30" s="554" t="s">
        <v>897</v>
      </c>
      <c r="C30" s="661"/>
      <c r="D30" s="662"/>
      <c r="E30" s="662"/>
      <c r="F30" s="662"/>
      <c r="G30" s="639">
        <f>+C30+E30</f>
        <v>0</v>
      </c>
      <c r="H30" s="956">
        <f>+D30+F30</f>
        <v>0</v>
      </c>
      <c r="I30" s="659"/>
      <c r="J30" s="962"/>
      <c r="K30" s="661"/>
      <c r="L30" s="640">
        <f>+G30-H30</f>
        <v>0</v>
      </c>
      <c r="M30" s="651"/>
      <c r="N30" s="663"/>
      <c r="O30" s="640">
        <f t="shared" si="4"/>
        <v>0</v>
      </c>
    </row>
    <row r="31" spans="1:15" s="212" customFormat="1" ht="12.75" customHeight="1" x14ac:dyDescent="0.25">
      <c r="A31" s="516">
        <f t="shared" si="3"/>
        <v>25</v>
      </c>
      <c r="B31" s="555" t="s">
        <v>776</v>
      </c>
      <c r="C31" s="671"/>
      <c r="D31" s="643"/>
      <c r="E31" s="643"/>
      <c r="F31" s="643"/>
      <c r="G31" s="643"/>
      <c r="H31" s="951"/>
      <c r="I31" s="643"/>
      <c r="J31" s="963"/>
      <c r="K31" s="671"/>
      <c r="L31" s="644"/>
      <c r="M31" s="651"/>
      <c r="N31" s="645"/>
      <c r="O31" s="644"/>
    </row>
    <row r="32" spans="1:15" s="210" customFormat="1" ht="12.75" customHeight="1" x14ac:dyDescent="0.25">
      <c r="A32" s="545">
        <f t="shared" si="3"/>
        <v>26</v>
      </c>
      <c r="B32" s="572" t="s">
        <v>878</v>
      </c>
      <c r="C32" s="669">
        <f>+C33</f>
        <v>0</v>
      </c>
      <c r="D32" s="635">
        <f t="shared" ref="D32:N32" si="12">+D33</f>
        <v>0</v>
      </c>
      <c r="E32" s="635">
        <f t="shared" si="12"/>
        <v>0</v>
      </c>
      <c r="F32" s="635">
        <f t="shared" si="12"/>
        <v>0</v>
      </c>
      <c r="G32" s="635">
        <f t="shared" si="12"/>
        <v>0</v>
      </c>
      <c r="H32" s="955">
        <f t="shared" si="12"/>
        <v>0</v>
      </c>
      <c r="I32" s="635">
        <f t="shared" si="12"/>
        <v>0</v>
      </c>
      <c r="J32" s="652">
        <f t="shared" si="12"/>
        <v>0</v>
      </c>
      <c r="K32" s="669">
        <f t="shared" si="12"/>
        <v>0</v>
      </c>
      <c r="L32" s="636">
        <f t="shared" si="12"/>
        <v>0</v>
      </c>
      <c r="M32" s="651"/>
      <c r="N32" s="638">
        <f t="shared" si="12"/>
        <v>0</v>
      </c>
      <c r="O32" s="636">
        <f t="shared" si="4"/>
        <v>0</v>
      </c>
    </row>
    <row r="33" spans="1:15" s="210" customFormat="1" ht="12.75" customHeight="1" x14ac:dyDescent="0.25">
      <c r="A33" s="518">
        <f t="shared" si="3"/>
        <v>27</v>
      </c>
      <c r="B33" s="558"/>
      <c r="C33" s="661"/>
      <c r="D33" s="662"/>
      <c r="E33" s="662"/>
      <c r="F33" s="662"/>
      <c r="G33" s="639">
        <f>+C33+E33</f>
        <v>0</v>
      </c>
      <c r="H33" s="956">
        <f>+D33+F33</f>
        <v>0</v>
      </c>
      <c r="I33" s="659"/>
      <c r="J33" s="962"/>
      <c r="K33" s="661"/>
      <c r="L33" s="640">
        <f>+G33-H33</f>
        <v>0</v>
      </c>
      <c r="M33" s="651"/>
      <c r="N33" s="663"/>
      <c r="O33" s="640">
        <f t="shared" si="4"/>
        <v>0</v>
      </c>
    </row>
    <row r="34" spans="1:15" s="212" customFormat="1" ht="13.5" customHeight="1" x14ac:dyDescent="0.25">
      <c r="A34" s="516">
        <f t="shared" si="3"/>
        <v>28</v>
      </c>
      <c r="B34" s="555" t="s">
        <v>799</v>
      </c>
      <c r="C34" s="671"/>
      <c r="D34" s="643"/>
      <c r="E34" s="643"/>
      <c r="F34" s="643"/>
      <c r="G34" s="643"/>
      <c r="H34" s="951"/>
      <c r="I34" s="643"/>
      <c r="J34" s="963"/>
      <c r="K34" s="671"/>
      <c r="L34" s="644"/>
      <c r="M34" s="651"/>
      <c r="N34" s="645"/>
      <c r="O34" s="644"/>
    </row>
    <row r="35" spans="1:15" s="210" customFormat="1" ht="12.75" customHeight="1" x14ac:dyDescent="0.25">
      <c r="A35" s="585">
        <f t="shared" si="3"/>
        <v>29</v>
      </c>
      <c r="B35" s="586" t="s">
        <v>890</v>
      </c>
      <c r="C35" s="669">
        <f>+C36</f>
        <v>0</v>
      </c>
      <c r="D35" s="635">
        <f t="shared" ref="D35:N35" si="13">+D36</f>
        <v>0</v>
      </c>
      <c r="E35" s="635">
        <f t="shared" si="13"/>
        <v>0</v>
      </c>
      <c r="F35" s="635">
        <f t="shared" si="13"/>
        <v>0</v>
      </c>
      <c r="G35" s="635">
        <f t="shared" si="13"/>
        <v>0</v>
      </c>
      <c r="H35" s="955">
        <f t="shared" si="13"/>
        <v>0</v>
      </c>
      <c r="I35" s="635">
        <f t="shared" si="13"/>
        <v>0</v>
      </c>
      <c r="J35" s="652">
        <f t="shared" si="13"/>
        <v>0</v>
      </c>
      <c r="K35" s="669">
        <f t="shared" si="13"/>
        <v>0</v>
      </c>
      <c r="L35" s="636">
        <f t="shared" si="13"/>
        <v>0</v>
      </c>
      <c r="M35" s="651"/>
      <c r="N35" s="638">
        <f t="shared" si="13"/>
        <v>0</v>
      </c>
      <c r="O35" s="636">
        <f t="shared" si="4"/>
        <v>0</v>
      </c>
    </row>
    <row r="36" spans="1:15" s="210" customFormat="1" ht="12.75" customHeight="1" thickBot="1" x14ac:dyDescent="0.3">
      <c r="A36" s="518">
        <f t="shared" si="3"/>
        <v>30</v>
      </c>
      <c r="B36" s="546"/>
      <c r="C36" s="658"/>
      <c r="D36" s="659"/>
      <c r="E36" s="659"/>
      <c r="F36" s="659"/>
      <c r="G36" s="639">
        <f>+C36+E36</f>
        <v>0</v>
      </c>
      <c r="H36" s="956">
        <f>+D36+F36</f>
        <v>0</v>
      </c>
      <c r="I36" s="968"/>
      <c r="J36" s="961"/>
      <c r="K36" s="658"/>
      <c r="L36" s="640">
        <f>+G36-H36</f>
        <v>0</v>
      </c>
      <c r="M36" s="651"/>
      <c r="N36" s="660"/>
      <c r="O36" s="640">
        <f t="shared" si="4"/>
        <v>0</v>
      </c>
    </row>
    <row r="37" spans="1:15" s="210" customFormat="1" ht="13.5" customHeight="1" thickBot="1" x14ac:dyDescent="0.3">
      <c r="A37" s="548">
        <f t="shared" si="3"/>
        <v>31</v>
      </c>
      <c r="B37" s="559" t="s">
        <v>727</v>
      </c>
      <c r="C37" s="672">
        <f>+C7+C24+C31+C34</f>
        <v>343</v>
      </c>
      <c r="D37" s="665">
        <f t="shared" ref="D37:O37" si="14">+D7+D24+D31+D34</f>
        <v>343</v>
      </c>
      <c r="E37" s="665">
        <f t="shared" si="14"/>
        <v>0</v>
      </c>
      <c r="F37" s="665">
        <f t="shared" si="14"/>
        <v>0</v>
      </c>
      <c r="G37" s="665">
        <f t="shared" si="14"/>
        <v>343</v>
      </c>
      <c r="H37" s="957">
        <f t="shared" si="14"/>
        <v>343</v>
      </c>
      <c r="I37" s="665">
        <f t="shared" si="14"/>
        <v>0</v>
      </c>
      <c r="J37" s="964">
        <f t="shared" si="14"/>
        <v>0</v>
      </c>
      <c r="K37" s="672">
        <f t="shared" si="14"/>
        <v>0</v>
      </c>
      <c r="L37" s="666">
        <f t="shared" si="14"/>
        <v>0</v>
      </c>
      <c r="M37" s="667"/>
      <c r="N37" s="664">
        <f t="shared" si="14"/>
        <v>0</v>
      </c>
      <c r="O37" s="666">
        <f t="shared" si="14"/>
        <v>343</v>
      </c>
    </row>
    <row r="38" spans="1:15" s="544" customFormat="1" ht="13.5" customHeight="1" x14ac:dyDescent="0.25">
      <c r="A38" s="542"/>
      <c r="B38" s="543"/>
      <c r="C38" s="514"/>
      <c r="D38" s="514"/>
      <c r="E38" s="514"/>
      <c r="F38" s="514"/>
      <c r="G38" s="514"/>
      <c r="H38" s="514"/>
      <c r="I38" s="514"/>
      <c r="J38" s="514"/>
      <c r="K38" s="514"/>
      <c r="L38" s="514"/>
      <c r="M38" s="514"/>
      <c r="N38" s="514"/>
      <c r="O38" s="514"/>
    </row>
    <row r="39" spans="1:15" ht="22.5" customHeight="1" x14ac:dyDescent="0.25">
      <c r="A39" s="210" t="s">
        <v>640</v>
      </c>
      <c r="M39" s="511"/>
    </row>
    <row r="40" spans="1:15" ht="56.25" customHeight="1" x14ac:dyDescent="0.25">
      <c r="A40" s="1079" t="s">
        <v>908</v>
      </c>
      <c r="B40" s="1105"/>
      <c r="C40" s="1105"/>
      <c r="D40" s="1105"/>
      <c r="E40" s="1105"/>
      <c r="F40" s="1105"/>
      <c r="G40" s="1105"/>
      <c r="H40" s="1105"/>
      <c r="I40" s="1105"/>
      <c r="J40" s="1105"/>
      <c r="K40" s="1105"/>
      <c r="L40" s="1105"/>
      <c r="M40" s="1105"/>
      <c r="N40" s="1105"/>
      <c r="O40" s="1105"/>
    </row>
    <row r="41" spans="1:15" ht="30" customHeight="1" x14ac:dyDescent="0.25">
      <c r="A41" s="1079" t="s">
        <v>783</v>
      </c>
      <c r="B41" s="1105"/>
      <c r="C41" s="1105"/>
      <c r="D41" s="1105"/>
      <c r="E41" s="1105"/>
      <c r="F41" s="1105"/>
      <c r="G41" s="1105"/>
      <c r="H41" s="1105"/>
      <c r="I41" s="1105"/>
      <c r="J41" s="1105"/>
      <c r="K41" s="1105"/>
      <c r="L41" s="1105"/>
      <c r="M41" s="1105"/>
      <c r="N41" s="1105"/>
      <c r="O41" s="1105"/>
    </row>
    <row r="42" spans="1:15" ht="34.5" customHeight="1" x14ac:dyDescent="0.25">
      <c r="A42" s="1079" t="s">
        <v>873</v>
      </c>
      <c r="B42" s="1105"/>
      <c r="C42" s="1105"/>
      <c r="D42" s="1105"/>
      <c r="E42" s="1105"/>
      <c r="F42" s="1105"/>
      <c r="G42" s="1105"/>
      <c r="H42" s="1105"/>
      <c r="I42" s="1105"/>
      <c r="J42" s="1105"/>
      <c r="K42" s="1105"/>
      <c r="L42" s="1105"/>
      <c r="M42" s="1105"/>
      <c r="N42" s="1105"/>
      <c r="O42" s="1105"/>
    </row>
    <row r="43" spans="1:15" ht="27.75" customHeight="1" x14ac:dyDescent="0.25">
      <c r="A43" s="1079" t="s">
        <v>824</v>
      </c>
      <c r="B43" s="1105"/>
      <c r="C43" s="1105"/>
      <c r="D43" s="1105"/>
      <c r="E43" s="1105"/>
      <c r="F43" s="1105"/>
      <c r="G43" s="1105"/>
      <c r="H43" s="1105"/>
      <c r="I43" s="1105"/>
      <c r="J43" s="1105"/>
      <c r="K43" s="1105"/>
      <c r="L43" s="1105"/>
      <c r="M43" s="1105"/>
      <c r="N43" s="1105"/>
      <c r="O43" s="1105"/>
    </row>
    <row r="44" spans="1:15" x14ac:dyDescent="0.25">
      <c r="A44" s="1079" t="s">
        <v>909</v>
      </c>
      <c r="B44" s="1105"/>
      <c r="C44" s="1105"/>
      <c r="D44" s="1105"/>
      <c r="E44" s="1105"/>
      <c r="F44" s="1105"/>
      <c r="G44" s="1105"/>
      <c r="H44" s="1105"/>
      <c r="I44" s="1105"/>
      <c r="J44" s="1105"/>
      <c r="K44" s="1105"/>
      <c r="L44" s="1105"/>
      <c r="M44" s="1105"/>
      <c r="N44" s="1105"/>
      <c r="O44" s="1105"/>
    </row>
    <row r="45" spans="1:15" ht="26.25" customHeight="1" x14ac:dyDescent="0.25">
      <c r="A45" s="1079" t="s">
        <v>910</v>
      </c>
      <c r="B45" s="1105"/>
      <c r="C45" s="1105"/>
      <c r="D45" s="1105"/>
      <c r="E45" s="1105"/>
      <c r="F45" s="1105"/>
      <c r="G45" s="1105"/>
      <c r="H45" s="1105"/>
      <c r="I45" s="1105"/>
      <c r="J45" s="1105"/>
      <c r="K45" s="1105"/>
      <c r="L45" s="1105"/>
      <c r="M45" s="1105"/>
      <c r="N45" s="1105"/>
      <c r="O45" s="1105"/>
    </row>
    <row r="46" spans="1:15" ht="19.5" customHeight="1" x14ac:dyDescent="0.25">
      <c r="A46" s="1079" t="s">
        <v>919</v>
      </c>
      <c r="B46" s="1105"/>
      <c r="C46" s="1105"/>
      <c r="D46" s="1105"/>
      <c r="E46" s="1105"/>
      <c r="F46" s="1105"/>
      <c r="G46" s="1105"/>
      <c r="H46" s="1105"/>
      <c r="I46" s="1105"/>
      <c r="J46" s="1105"/>
      <c r="K46" s="1105"/>
      <c r="L46" s="1105"/>
      <c r="M46" s="1105"/>
      <c r="N46" s="1105"/>
      <c r="O46" s="1105"/>
    </row>
    <row r="47" spans="1:15" ht="17.25" customHeight="1" x14ac:dyDescent="0.25">
      <c r="A47" s="1079" t="s">
        <v>912</v>
      </c>
      <c r="B47" s="1079"/>
      <c r="C47" s="1079"/>
      <c r="D47" s="1079"/>
      <c r="E47" s="1079"/>
      <c r="F47" s="1079"/>
      <c r="G47" s="1079"/>
      <c r="H47" s="1079"/>
      <c r="I47" s="1079"/>
      <c r="J47" s="1079"/>
      <c r="K47" s="1079"/>
      <c r="L47" s="1079"/>
      <c r="M47" s="1079"/>
      <c r="N47" s="1079"/>
      <c r="O47" s="1079"/>
    </row>
    <row r="48" spans="1:15" s="210" customFormat="1" ht="12.75" x14ac:dyDescent="0.25">
      <c r="M48" s="547"/>
    </row>
    <row r="49" spans="1:13" s="210" customFormat="1" ht="12.75" x14ac:dyDescent="0.25">
      <c r="M49" s="547"/>
    </row>
    <row r="50" spans="1:13" x14ac:dyDescent="0.25">
      <c r="A50" s="570"/>
    </row>
  </sheetData>
  <mergeCells count="19">
    <mergeCell ref="O4:O5"/>
    <mergeCell ref="A4:A6"/>
    <mergeCell ref="B4:B6"/>
    <mergeCell ref="C4:D4"/>
    <mergeCell ref="L4:L5"/>
    <mergeCell ref="N4:N5"/>
    <mergeCell ref="I4:I5"/>
    <mergeCell ref="E4:F4"/>
    <mergeCell ref="K4:K5"/>
    <mergeCell ref="G4:H4"/>
    <mergeCell ref="J4:J5"/>
    <mergeCell ref="A47:O47"/>
    <mergeCell ref="A44:O44"/>
    <mergeCell ref="A45:O45"/>
    <mergeCell ref="A46:O46"/>
    <mergeCell ref="A40:O40"/>
    <mergeCell ref="A43:O43"/>
    <mergeCell ref="A41:O41"/>
    <mergeCell ref="A42:O42"/>
  </mergeCells>
  <printOptions horizontalCentered="1"/>
  <pageMargins left="0.19685039370078741" right="0.19685039370078741" top="0.59055118110236227" bottom="0.59055118110236227" header="0.31496062992125984" footer="0.31496062992125984"/>
  <pageSetup paperSize="9" scale="68" orientation="landscape" r:id="rId1"/>
  <ignoredErrors>
    <ignoredError sqref="A20 A14:A15 A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8</vt:i4>
      </vt:variant>
    </vt:vector>
  </HeadingPairs>
  <TitlesOfParts>
    <vt:vector size="32" baseType="lpstr">
      <vt:lpstr>1</vt:lpstr>
      <vt:lpstr>2</vt:lpstr>
      <vt:lpstr>2.a</vt:lpstr>
      <vt:lpstr>2.b</vt:lpstr>
      <vt:lpstr>3</vt:lpstr>
      <vt:lpstr>4</vt:lpstr>
      <vt:lpstr>5 </vt:lpstr>
      <vt:lpstr>5.a</vt:lpstr>
      <vt:lpstr>5.b</vt:lpstr>
      <vt:lpstr>5.c</vt:lpstr>
      <vt:lpstr>5.d</vt:lpstr>
      <vt:lpstr>6</vt:lpstr>
      <vt:lpstr>7</vt:lpstr>
      <vt:lpstr>8</vt:lpstr>
      <vt:lpstr>9</vt:lpstr>
      <vt:lpstr>10</vt:lpstr>
      <vt:lpstr>11</vt:lpstr>
      <vt:lpstr>11.a</vt:lpstr>
      <vt:lpstr>11.b</vt:lpstr>
      <vt:lpstr>11.c</vt:lpstr>
      <vt:lpstr>11.d</vt:lpstr>
      <vt:lpstr>11.e</vt:lpstr>
      <vt:lpstr>11.f</vt:lpstr>
      <vt:lpstr>11.g</vt:lpstr>
      <vt:lpstr>'1'!Názvy_tisku</vt:lpstr>
      <vt:lpstr>'5 '!Názvy_tisku</vt:lpstr>
      <vt:lpstr>'1'!Oblast_tisku</vt:lpstr>
      <vt:lpstr>'11.b'!Oblast_tisku</vt:lpstr>
      <vt:lpstr>'2'!Oblast_tisku</vt:lpstr>
      <vt:lpstr>'3'!Oblast_tisku</vt:lpstr>
      <vt:lpstr>'6'!Oblast_tisku</vt:lpstr>
      <vt:lpstr>'8'!Oblast_tisku</vt:lpstr>
    </vt:vector>
  </TitlesOfParts>
  <Company>Ministerstvo školství, mládeže a tělovýchovy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Ing. Hana Pospíchalová</cp:lastModifiedBy>
  <cp:lastPrinted>2012-03-23T13:48:05Z</cp:lastPrinted>
  <dcterms:created xsi:type="dcterms:W3CDTF">2010-10-08T09:48:15Z</dcterms:created>
  <dcterms:modified xsi:type="dcterms:W3CDTF">2012-11-26T10:57:18Z</dcterms:modified>
</cp:coreProperties>
</file>