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 windowWidth="19035" windowHeight="8190" tabRatio="823"/>
  </bookViews>
  <sheets>
    <sheet name="1" sheetId="1" r:id="rId1"/>
    <sheet name="2" sheetId="2" r:id="rId2"/>
    <sheet name="2a" sheetId="24" r:id="rId3"/>
    <sheet name="2 b" sheetId="23" r:id="rId4"/>
    <sheet name="3" sheetId="3" r:id="rId5"/>
    <sheet name="4" sheetId="4" r:id="rId6"/>
    <sheet name="5 " sheetId="5" r:id="rId7"/>
    <sheet name="5.a" sheetId="6" r:id="rId8"/>
    <sheet name="5.b" sheetId="7" r:id="rId9"/>
    <sheet name="5.c" sheetId="8" r:id="rId10"/>
    <sheet name="5.d" sheetId="9" r:id="rId11"/>
    <sheet name="6" sheetId="10" r:id="rId12"/>
    <sheet name="7" sheetId="11" r:id="rId13"/>
    <sheet name="8" sheetId="12" r:id="rId14"/>
    <sheet name="9" sheetId="13" r:id="rId15"/>
    <sheet name="10" sheetId="14" r:id="rId16"/>
    <sheet name="11" sheetId="15" r:id="rId17"/>
    <sheet name="11.a" sheetId="16" r:id="rId18"/>
    <sheet name="11.b" sheetId="17" r:id="rId19"/>
    <sheet name="11.c" sheetId="18" r:id="rId20"/>
    <sheet name="11.d" sheetId="19" r:id="rId21"/>
    <sheet name="11.e" sheetId="20" r:id="rId22"/>
    <sheet name="11.f" sheetId="21" r:id="rId23"/>
    <sheet name="11.g" sheetId="22" r:id="rId24"/>
  </sheets>
  <definedNames>
    <definedName name="_xlnm._FilterDatabase" localSheetId="6" hidden="1">'5 '!$A$1:$I$35</definedName>
    <definedName name="_xlnm.Print_Titles" localSheetId="0">'1'!$5:$5</definedName>
    <definedName name="_xlnm.Print_Titles" localSheetId="6">'5 '!$3:$5</definedName>
    <definedName name="_xlnm.Print_Area" localSheetId="0">'1'!$A$1:$E$147</definedName>
    <definedName name="_xlnm.Print_Area" localSheetId="18">'11.b'!$A$1:$C$26</definedName>
    <definedName name="_xlnm.Print_Area" localSheetId="1">'2'!$A$1:$E$99</definedName>
    <definedName name="_xlnm.Print_Area" localSheetId="4">'3'!$A$1:$D$9</definedName>
    <definedName name="_xlnm.Print_Area" localSheetId="11">'6'!$A$1:$F$30</definedName>
    <definedName name="_xlnm.Print_Area" localSheetId="13">'8'!$A$1:$Z$38</definedName>
    <definedName name="Z_2AF6EA2A_E5C5_45EB_B6C4_875AD1E4E056_.wvu.FilterData" localSheetId="6" hidden="1">'5 '!$A$1:$I$35</definedName>
    <definedName name="Z_2AF6EA2A_E5C5_45EB_B6C4_875AD1E4E056_.wvu.PrintArea" localSheetId="0" hidden="1">'1'!$A$1:$E$147</definedName>
    <definedName name="Z_2AF6EA2A_E5C5_45EB_B6C4_875AD1E4E056_.wvu.PrintArea" localSheetId="18" hidden="1">'11.b'!$A$1:$C$26</definedName>
    <definedName name="Z_2AF6EA2A_E5C5_45EB_B6C4_875AD1E4E056_.wvu.PrintArea" localSheetId="1" hidden="1">'2'!$A$1:$E$99</definedName>
    <definedName name="Z_2AF6EA2A_E5C5_45EB_B6C4_875AD1E4E056_.wvu.PrintArea" localSheetId="4" hidden="1">'3'!$A$1:$D$9</definedName>
    <definedName name="Z_2AF6EA2A_E5C5_45EB_B6C4_875AD1E4E056_.wvu.PrintArea" localSheetId="11" hidden="1">'6'!$A$1:$F$30</definedName>
    <definedName name="Z_2AF6EA2A_E5C5_45EB_B6C4_875AD1E4E056_.wvu.PrintArea" localSheetId="13" hidden="1">'8'!$A$1:$Z$38</definedName>
    <definedName name="Z_2AF6EA2A_E5C5_45EB_B6C4_875AD1E4E056_.wvu.PrintTitles" localSheetId="0" hidden="1">'1'!$5:$5</definedName>
    <definedName name="Z_2AF6EA2A_E5C5_45EB_B6C4_875AD1E4E056_.wvu.PrintTitles" localSheetId="6" hidden="1">'5 '!$3:$5</definedName>
  </definedNames>
  <calcPr calcId="145621"/>
  <customWorkbookViews>
    <customWorkbookView name="Uldrichová Marie – osobní zobrazení" guid="{2AF6EA2A-E5C5-45EB-B6C4-875AD1E4E056}" mergeInterval="0" personalView="1" maximized="1" windowWidth="1676" windowHeight="755" tabRatio="823" activeSheetId="10"/>
  </customWorkbookViews>
</workbook>
</file>

<file path=xl/calcChain.xml><?xml version="1.0" encoding="utf-8"?>
<calcChain xmlns="http://schemas.openxmlformats.org/spreadsheetml/2006/main">
  <c r="J22" i="12" l="1"/>
  <c r="J23" i="12"/>
  <c r="J24" i="12"/>
  <c r="J21" i="12"/>
  <c r="H26" i="12"/>
  <c r="J26" i="12" s="1"/>
  <c r="X14" i="12"/>
  <c r="W14" i="12"/>
  <c r="R14" i="12"/>
  <c r="Q14" i="12"/>
  <c r="N14" i="12"/>
  <c r="M14" i="12"/>
  <c r="K28" i="12" l="1"/>
  <c r="F26" i="12" l="1"/>
  <c r="E26" i="12"/>
  <c r="G26" i="12" s="1"/>
  <c r="A29" i="9" l="1"/>
  <c r="L33" i="5" l="1"/>
  <c r="H26" i="5" l="1"/>
  <c r="R24" i="9"/>
  <c r="R23" i="9" s="1"/>
  <c r="I24" i="9"/>
  <c r="I23" i="9" s="1"/>
  <c r="J24" i="9"/>
  <c r="J23" i="9" s="1"/>
  <c r="M24" i="9"/>
  <c r="N24" i="9"/>
  <c r="N23" i="9" s="1"/>
  <c r="P24" i="9"/>
  <c r="P23" i="9" s="1"/>
  <c r="H24" i="9"/>
  <c r="H23" i="9" s="1"/>
  <c r="G24" i="9"/>
  <c r="G23" i="9" s="1"/>
  <c r="S27" i="9"/>
  <c r="S26" i="9" s="1"/>
  <c r="H26" i="9"/>
  <c r="I27" i="9"/>
  <c r="I26" i="9" s="1"/>
  <c r="J27" i="9"/>
  <c r="J26" i="9" s="1"/>
  <c r="M27" i="9"/>
  <c r="M26" i="9" s="1"/>
  <c r="N27" i="9"/>
  <c r="N26" i="9" s="1"/>
  <c r="P27" i="9"/>
  <c r="P26" i="9" s="1"/>
  <c r="H27" i="9"/>
  <c r="G27" i="9"/>
  <c r="G26" i="9" s="1"/>
  <c r="R6" i="9"/>
  <c r="H8" i="9"/>
  <c r="H7" i="9" s="1"/>
  <c r="I8" i="9"/>
  <c r="I7" i="9" s="1"/>
  <c r="J8" i="9"/>
  <c r="J7" i="9" s="1"/>
  <c r="N8" i="9"/>
  <c r="N7" i="9" s="1"/>
  <c r="P8" i="9"/>
  <c r="P7" i="9" s="1"/>
  <c r="G8" i="9"/>
  <c r="G7" i="9" s="1"/>
  <c r="M31" i="12"/>
  <c r="I31" i="12"/>
  <c r="J31" i="12" s="1"/>
  <c r="G31" i="12"/>
  <c r="L29" i="12"/>
  <c r="K29" i="12"/>
  <c r="J29" i="12"/>
  <c r="G29" i="12"/>
  <c r="L28" i="12"/>
  <c r="M28" i="12" s="1"/>
  <c r="J28" i="12"/>
  <c r="G28" i="12"/>
  <c r="L26" i="12"/>
  <c r="K26" i="12"/>
  <c r="L24" i="12"/>
  <c r="K24" i="12"/>
  <c r="G24" i="12"/>
  <c r="L23" i="12"/>
  <c r="K23" i="12"/>
  <c r="G23" i="12"/>
  <c r="L22" i="12"/>
  <c r="K22" i="12"/>
  <c r="G22" i="12"/>
  <c r="L21" i="12"/>
  <c r="K21" i="12"/>
  <c r="G21" i="12"/>
  <c r="T14" i="12"/>
  <c r="S14" i="12"/>
  <c r="P14" i="12"/>
  <c r="O14" i="12"/>
  <c r="L14" i="12"/>
  <c r="K14" i="12"/>
  <c r="J14" i="12"/>
  <c r="I14" i="12"/>
  <c r="H14" i="12"/>
  <c r="G14" i="12"/>
  <c r="F14" i="12"/>
  <c r="Z14" i="12" s="1"/>
  <c r="E14" i="12"/>
  <c r="Y14" i="12" s="1"/>
  <c r="Y12" i="12"/>
  <c r="Z11" i="12"/>
  <c r="Y11" i="12"/>
  <c r="Z9" i="12"/>
  <c r="Y9" i="12"/>
  <c r="M26" i="12" l="1"/>
  <c r="M29" i="12"/>
  <c r="M24" i="12"/>
  <c r="M23" i="12"/>
  <c r="M22" i="12"/>
  <c r="M21" i="12"/>
  <c r="P29" i="6"/>
  <c r="I29" i="5"/>
  <c r="H19" i="6" l="1"/>
  <c r="I19" i="6"/>
  <c r="H20" i="6"/>
  <c r="I20" i="6"/>
  <c r="P32" i="6"/>
  <c r="E24" i="13" l="1"/>
  <c r="F24" i="13"/>
  <c r="H24" i="13"/>
  <c r="I24" i="13"/>
  <c r="D24" i="13"/>
  <c r="E19" i="13"/>
  <c r="F19" i="13"/>
  <c r="H19" i="13"/>
  <c r="D19" i="13"/>
  <c r="H15" i="13"/>
  <c r="E15" i="13"/>
  <c r="F15" i="13"/>
  <c r="D15" i="13"/>
  <c r="D13" i="13"/>
  <c r="E47" i="4" l="1"/>
  <c r="E97" i="24" l="1"/>
  <c r="D97" i="24"/>
  <c r="E93" i="24"/>
  <c r="D93" i="24"/>
  <c r="E85" i="24"/>
  <c r="D85" i="24"/>
  <c r="E77" i="24"/>
  <c r="D77" i="24"/>
  <c r="E72" i="24"/>
  <c r="D72" i="24"/>
  <c r="E67" i="24"/>
  <c r="D67" i="24"/>
  <c r="E63" i="24"/>
  <c r="D63" i="24"/>
  <c r="E46" i="24"/>
  <c r="D46" i="24"/>
  <c r="E43" i="24"/>
  <c r="D43" i="24"/>
  <c r="E36" i="24"/>
  <c r="D36" i="24"/>
  <c r="E27" i="24"/>
  <c r="D27" i="24"/>
  <c r="E23" i="24"/>
  <c r="D23" i="24"/>
  <c r="E17" i="24"/>
  <c r="D17" i="24"/>
  <c r="E12" i="24"/>
  <c r="D12" i="24"/>
  <c r="E7" i="24"/>
  <c r="E48" i="24" s="1"/>
  <c r="D7" i="24"/>
  <c r="E97" i="23"/>
  <c r="D97" i="23"/>
  <c r="E93" i="23"/>
  <c r="D93" i="23"/>
  <c r="E85" i="23"/>
  <c r="D85" i="23"/>
  <c r="E77" i="23"/>
  <c r="D77" i="23"/>
  <c r="E72" i="23"/>
  <c r="D72" i="23"/>
  <c r="E67" i="23"/>
  <c r="D67" i="23"/>
  <c r="E63" i="23"/>
  <c r="E99" i="23" s="1"/>
  <c r="D63" i="23"/>
  <c r="D99" i="23" s="1"/>
  <c r="D46" i="23"/>
  <c r="E43" i="23"/>
  <c r="D43" i="23"/>
  <c r="E36" i="23"/>
  <c r="D36" i="23"/>
  <c r="E27" i="23"/>
  <c r="D27" i="23"/>
  <c r="E23" i="23"/>
  <c r="D23" i="23"/>
  <c r="E17" i="23"/>
  <c r="D17" i="23"/>
  <c r="E12" i="23"/>
  <c r="D12" i="23"/>
  <c r="E7" i="23"/>
  <c r="D7" i="23"/>
  <c r="E99" i="24" l="1"/>
  <c r="E100" i="24" s="1"/>
  <c r="E102" i="24" s="1"/>
  <c r="D99" i="24"/>
  <c r="D48" i="24"/>
  <c r="D48" i="23"/>
  <c r="D100" i="23" s="1"/>
  <c r="E48" i="23"/>
  <c r="E100" i="23" s="1"/>
  <c r="E102" i="23" s="1"/>
  <c r="J7" i="15"/>
  <c r="J8" i="15"/>
  <c r="J10" i="15"/>
  <c r="J15" i="15"/>
  <c r="C10" i="22"/>
  <c r="I15" i="15" s="1"/>
  <c r="C16" i="22"/>
  <c r="K15" i="15" s="1"/>
  <c r="C10" i="21"/>
  <c r="C11" i="21" s="1"/>
  <c r="F4" i="20"/>
  <c r="F5" i="20"/>
  <c r="F6" i="20"/>
  <c r="H12" i="15"/>
  <c r="F7" i="20"/>
  <c r="H13" i="15" s="1"/>
  <c r="D8" i="20"/>
  <c r="E8" i="20"/>
  <c r="F9" i="20"/>
  <c r="F10" i="20"/>
  <c r="F11" i="20"/>
  <c r="F12" i="20"/>
  <c r="I13" i="15" s="1"/>
  <c r="D13" i="20"/>
  <c r="E13" i="20"/>
  <c r="F14" i="20"/>
  <c r="F15" i="20"/>
  <c r="F16" i="20"/>
  <c r="K12" i="15" s="1"/>
  <c r="F17" i="20"/>
  <c r="D18" i="20"/>
  <c r="F18" i="20" s="1"/>
  <c r="K11" i="15" s="1"/>
  <c r="E18" i="20"/>
  <c r="D19" i="20"/>
  <c r="D23" i="20" s="1"/>
  <c r="E19" i="20"/>
  <c r="D20" i="20"/>
  <c r="E20" i="20"/>
  <c r="F20" i="20"/>
  <c r="D21" i="20"/>
  <c r="F21" i="20" s="1"/>
  <c r="E21" i="20"/>
  <c r="D22" i="20"/>
  <c r="F22" i="20" s="1"/>
  <c r="E22" i="20"/>
  <c r="C9" i="19"/>
  <c r="C16" i="19"/>
  <c r="C15" i="19"/>
  <c r="C7" i="18"/>
  <c r="C9" i="18"/>
  <c r="C10" i="17"/>
  <c r="C14" i="17" s="1"/>
  <c r="I8" i="15" s="1"/>
  <c r="C15" i="17"/>
  <c r="C21" i="17"/>
  <c r="C8" i="16"/>
  <c r="C15" i="16" s="1"/>
  <c r="C14" i="16"/>
  <c r="K7" i="15"/>
  <c r="A7" i="15"/>
  <c r="A8" i="15" s="1"/>
  <c r="A9" i="15" s="1"/>
  <c r="A10" i="15" s="1"/>
  <c r="A11" i="15"/>
  <c r="A14" i="15" s="1"/>
  <c r="A15" i="15" s="1"/>
  <c r="H7" i="15"/>
  <c r="H8" i="15"/>
  <c r="H9" i="15"/>
  <c r="I9" i="15"/>
  <c r="K9" i="15"/>
  <c r="H10" i="15"/>
  <c r="L10" i="15" s="1"/>
  <c r="I10" i="15"/>
  <c r="K10" i="15"/>
  <c r="I12" i="15"/>
  <c r="K13" i="15"/>
  <c r="H14" i="15"/>
  <c r="I14" i="15"/>
  <c r="H15" i="15"/>
  <c r="I9" i="14"/>
  <c r="M9" i="14" s="1"/>
  <c r="M10" i="14" s="1"/>
  <c r="L9" i="14"/>
  <c r="C10" i="14"/>
  <c r="D10" i="14"/>
  <c r="E10" i="14"/>
  <c r="F10" i="14"/>
  <c r="G10" i="14"/>
  <c r="H10" i="14"/>
  <c r="J10" i="14"/>
  <c r="K10" i="14"/>
  <c r="I26" i="14"/>
  <c r="M26" i="14" s="1"/>
  <c r="L26" i="14"/>
  <c r="N26" i="14" s="1"/>
  <c r="A27" i="14"/>
  <c r="I27" i="14"/>
  <c r="M27" i="14" s="1"/>
  <c r="L27" i="14"/>
  <c r="N27" i="14" s="1"/>
  <c r="C28" i="14"/>
  <c r="D28" i="14"/>
  <c r="E28" i="14"/>
  <c r="F28" i="14"/>
  <c r="G28" i="14"/>
  <c r="H28" i="14"/>
  <c r="J28" i="14"/>
  <c r="K28" i="14"/>
  <c r="D7" i="13"/>
  <c r="E7" i="13"/>
  <c r="F7" i="13"/>
  <c r="I7" i="13"/>
  <c r="G8" i="13"/>
  <c r="G9" i="13"/>
  <c r="G10" i="13"/>
  <c r="G11" i="13"/>
  <c r="G12" i="13"/>
  <c r="G13" i="13"/>
  <c r="H13" i="13" s="1"/>
  <c r="H7" i="13" s="1"/>
  <c r="G14" i="13"/>
  <c r="G16" i="13"/>
  <c r="G17" i="13"/>
  <c r="G18" i="13"/>
  <c r="G15" i="13" s="1"/>
  <c r="G20" i="13"/>
  <c r="G21" i="13"/>
  <c r="G22" i="13"/>
  <c r="G23" i="13"/>
  <c r="G25" i="13"/>
  <c r="G24" i="13" s="1"/>
  <c r="C5" i="11"/>
  <c r="C16" i="11" s="1"/>
  <c r="D5" i="11"/>
  <c r="E5" i="11"/>
  <c r="D10" i="11"/>
  <c r="E10" i="11"/>
  <c r="D5" i="10"/>
  <c r="E5" i="10"/>
  <c r="F5" i="10" s="1"/>
  <c r="F10" i="10"/>
  <c r="D11" i="10"/>
  <c r="E11" i="10"/>
  <c r="F11" i="10" s="1"/>
  <c r="F14" i="10"/>
  <c r="D16" i="10"/>
  <c r="F16" i="10" s="1"/>
  <c r="E16" i="10"/>
  <c r="F20" i="10"/>
  <c r="G6" i="9"/>
  <c r="G29" i="9" s="1"/>
  <c r="H6" i="9"/>
  <c r="H29" i="9" s="1"/>
  <c r="I6" i="9"/>
  <c r="I29" i="9" s="1"/>
  <c r="J6" i="9"/>
  <c r="J29" i="9" s="1"/>
  <c r="N6" i="9"/>
  <c r="N29" i="9" s="1"/>
  <c r="P6" i="9"/>
  <c r="R29" i="9"/>
  <c r="A7" i="9"/>
  <c r="A8" i="9" s="1"/>
  <c r="A9" i="9" s="1"/>
  <c r="A10" i="9"/>
  <c r="A11" i="9" s="1"/>
  <c r="A12" i="9" s="1"/>
  <c r="A13" i="9" s="1"/>
  <c r="A14" i="9" s="1"/>
  <c r="A15" i="9" s="1"/>
  <c r="A16" i="9" s="1"/>
  <c r="A17" i="9" s="1"/>
  <c r="A18" i="9" s="1"/>
  <c r="A19" i="9" s="1"/>
  <c r="A20" i="9" s="1"/>
  <c r="A21" i="9" s="1"/>
  <c r="A22" i="9" s="1"/>
  <c r="A23" i="9" s="1"/>
  <c r="A24" i="9" s="1"/>
  <c r="A25" i="9" s="1"/>
  <c r="A26" i="9" s="1"/>
  <c r="A27" i="9" s="1"/>
  <c r="A28" i="9" s="1"/>
  <c r="K9" i="9"/>
  <c r="L9" i="9"/>
  <c r="K10" i="9"/>
  <c r="L10" i="9"/>
  <c r="S18" i="9"/>
  <c r="S19" i="9"/>
  <c r="S20" i="9"/>
  <c r="S22" i="9"/>
  <c r="K25" i="9"/>
  <c r="K24" i="9" s="1"/>
  <c r="K23" i="9" s="1"/>
  <c r="L25" i="9"/>
  <c r="L24" i="9" s="1"/>
  <c r="L23" i="9" s="1"/>
  <c r="K28" i="9"/>
  <c r="K27" i="9" s="1"/>
  <c r="K26" i="9" s="1"/>
  <c r="L28" i="9"/>
  <c r="L27" i="9" s="1"/>
  <c r="L26" i="9" s="1"/>
  <c r="P29" i="9"/>
  <c r="H6" i="8"/>
  <c r="I6" i="8"/>
  <c r="N6" i="8" s="1"/>
  <c r="A7" i="8"/>
  <c r="H7" i="8"/>
  <c r="J7" i="8" s="1"/>
  <c r="I7" i="8"/>
  <c r="N7" i="8" s="1"/>
  <c r="A8" i="8"/>
  <c r="A9" i="8" s="1"/>
  <c r="H8" i="8"/>
  <c r="I8" i="8"/>
  <c r="H9" i="8"/>
  <c r="J9" i="8" s="1"/>
  <c r="I9" i="8"/>
  <c r="N9" i="8" s="1"/>
  <c r="A10" i="8"/>
  <c r="A11" i="8" s="1"/>
  <c r="A12" i="8" s="1"/>
  <c r="A13" i="8" s="1"/>
  <c r="A14" i="8" s="1"/>
  <c r="H10" i="8"/>
  <c r="I10" i="8"/>
  <c r="N10" i="8"/>
  <c r="H11" i="8"/>
  <c r="J11" i="8" s="1"/>
  <c r="I11" i="8"/>
  <c r="N11" i="8"/>
  <c r="H12" i="8"/>
  <c r="I12" i="8"/>
  <c r="H13" i="8"/>
  <c r="J13" i="8" s="1"/>
  <c r="I13" i="8"/>
  <c r="N13" i="8" s="1"/>
  <c r="D14" i="8"/>
  <c r="E14" i="8"/>
  <c r="F14" i="8"/>
  <c r="G14" i="8"/>
  <c r="L14" i="8"/>
  <c r="M14" i="8"/>
  <c r="A8" i="7"/>
  <c r="C8" i="7"/>
  <c r="C7" i="7"/>
  <c r="C37" i="7"/>
  <c r="D8" i="7"/>
  <c r="D7" i="7" s="1"/>
  <c r="D37" i="7" s="1"/>
  <c r="E8" i="7"/>
  <c r="E7" i="7"/>
  <c r="E37" i="7"/>
  <c r="F8" i="7"/>
  <c r="F7" i="7" s="1"/>
  <c r="I8" i="7"/>
  <c r="I7" i="7" s="1"/>
  <c r="I37" i="7" s="1"/>
  <c r="J8" i="7"/>
  <c r="J7" i="7" s="1"/>
  <c r="J37" i="7" s="1"/>
  <c r="K8" i="7"/>
  <c r="K7" i="7" s="1"/>
  <c r="K37" i="7" s="1"/>
  <c r="N8" i="7"/>
  <c r="N7" i="7" s="1"/>
  <c r="N37" i="7" s="1"/>
  <c r="A9" i="7"/>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G9" i="7"/>
  <c r="H9" i="7"/>
  <c r="O9" i="7"/>
  <c r="G10" i="7"/>
  <c r="L10" i="7" s="1"/>
  <c r="H10" i="7"/>
  <c r="O10" i="7"/>
  <c r="G11" i="7"/>
  <c r="H11" i="7"/>
  <c r="O11" i="7" s="1"/>
  <c r="L11" i="7"/>
  <c r="G12" i="7"/>
  <c r="H12" i="7"/>
  <c r="L12" i="7" s="1"/>
  <c r="O12" i="7"/>
  <c r="G14" i="7"/>
  <c r="L14" i="7" s="1"/>
  <c r="H14" i="7"/>
  <c r="O14" i="7" s="1"/>
  <c r="G15" i="7"/>
  <c r="L15" i="7" s="1"/>
  <c r="H15" i="7"/>
  <c r="O15" i="7" s="1"/>
  <c r="G16" i="7"/>
  <c r="L16" i="7" s="1"/>
  <c r="H16" i="7"/>
  <c r="O16" i="7" s="1"/>
  <c r="G17" i="7"/>
  <c r="L17" i="7" s="1"/>
  <c r="H17" i="7"/>
  <c r="G18" i="7"/>
  <c r="L18" i="7" s="1"/>
  <c r="H18" i="7"/>
  <c r="O18" i="7" s="1"/>
  <c r="G19" i="7"/>
  <c r="L19" i="7"/>
  <c r="H19" i="7"/>
  <c r="O19" i="7" s="1"/>
  <c r="G20" i="7"/>
  <c r="L20" i="7"/>
  <c r="H20" i="7"/>
  <c r="O20" i="7" s="1"/>
  <c r="G21" i="7"/>
  <c r="H21" i="7"/>
  <c r="G22" i="7"/>
  <c r="L22" i="7"/>
  <c r="H22" i="7"/>
  <c r="O22" i="7" s="1"/>
  <c r="G23" i="7"/>
  <c r="L23" i="7"/>
  <c r="H23" i="7"/>
  <c r="O23" i="7" s="1"/>
  <c r="C25" i="7"/>
  <c r="D25" i="7"/>
  <c r="E25" i="7"/>
  <c r="F25" i="7"/>
  <c r="H25" i="7"/>
  <c r="I25" i="7"/>
  <c r="J25" i="7"/>
  <c r="K25" i="7"/>
  <c r="N25" i="7"/>
  <c r="O25" i="7" s="1"/>
  <c r="G26" i="7"/>
  <c r="H26" i="7"/>
  <c r="O26" i="7"/>
  <c r="C27" i="7"/>
  <c r="D27" i="7"/>
  <c r="E27" i="7"/>
  <c r="F27" i="7"/>
  <c r="H27" i="7"/>
  <c r="O27" i="7" s="1"/>
  <c r="I27" i="7"/>
  <c r="J27" i="7"/>
  <c r="K27" i="7"/>
  <c r="N27" i="7"/>
  <c r="G28" i="7"/>
  <c r="H28" i="7"/>
  <c r="O28" i="7"/>
  <c r="C29" i="7"/>
  <c r="D29" i="7"/>
  <c r="E29" i="7"/>
  <c r="F29" i="7"/>
  <c r="I29" i="7"/>
  <c r="J29" i="7"/>
  <c r="K29" i="7"/>
  <c r="N29" i="7"/>
  <c r="G30" i="7"/>
  <c r="H30" i="7"/>
  <c r="C32" i="7"/>
  <c r="D32" i="7"/>
  <c r="E32" i="7"/>
  <c r="F32" i="7"/>
  <c r="G32" i="7"/>
  <c r="I32" i="7"/>
  <c r="J32" i="7"/>
  <c r="K32" i="7"/>
  <c r="N32" i="7"/>
  <c r="G33" i="7"/>
  <c r="H33" i="7"/>
  <c r="O33" i="7" s="1"/>
  <c r="H32" i="7"/>
  <c r="O32" i="7" s="1"/>
  <c r="C35" i="7"/>
  <c r="D35" i="7"/>
  <c r="E35" i="7"/>
  <c r="F35" i="7"/>
  <c r="I35" i="7"/>
  <c r="J35" i="7"/>
  <c r="K35" i="7"/>
  <c r="N35" i="7"/>
  <c r="O35" i="7"/>
  <c r="G36" i="7"/>
  <c r="G35" i="7" s="1"/>
  <c r="H36" i="7"/>
  <c r="H35" i="7" s="1"/>
  <c r="O36" i="7"/>
  <c r="F37" i="7"/>
  <c r="A7" i="6"/>
  <c r="A8" i="6"/>
  <c r="A9" i="6"/>
  <c r="D8" i="6"/>
  <c r="E8" i="6"/>
  <c r="F8" i="6"/>
  <c r="G8" i="6"/>
  <c r="J8" i="6"/>
  <c r="K8" i="6"/>
  <c r="K7" i="6" s="1"/>
  <c r="L8" i="6"/>
  <c r="H9" i="6"/>
  <c r="M9" i="6" s="1"/>
  <c r="I9" i="6"/>
  <c r="A10" i="6"/>
  <c r="A11" i="6"/>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H11" i="6"/>
  <c r="I11" i="6"/>
  <c r="H12" i="6"/>
  <c r="I12" i="6"/>
  <c r="H13" i="6"/>
  <c r="I13" i="6"/>
  <c r="H14" i="6"/>
  <c r="I14" i="6"/>
  <c r="H15" i="6"/>
  <c r="I15" i="6"/>
  <c r="H16" i="6"/>
  <c r="I16" i="6"/>
  <c r="D17" i="6"/>
  <c r="E17" i="6"/>
  <c r="F17" i="6"/>
  <c r="F7" i="6"/>
  <c r="G17" i="6"/>
  <c r="J17" i="6"/>
  <c r="J7" i="6" s="1"/>
  <c r="K17" i="6"/>
  <c r="L17" i="6"/>
  <c r="L7" i="6" s="1"/>
  <c r="O17" i="6"/>
  <c r="H18" i="6"/>
  <c r="I18" i="6"/>
  <c r="P20" i="6"/>
  <c r="H21" i="6"/>
  <c r="H22" i="6"/>
  <c r="M22" i="6" s="1"/>
  <c r="I22" i="6"/>
  <c r="P22" i="6" s="1"/>
  <c r="H23" i="6"/>
  <c r="M23" i="6"/>
  <c r="I23" i="6"/>
  <c r="P23" i="6" s="1"/>
  <c r="H24" i="6"/>
  <c r="I24" i="6"/>
  <c r="D26" i="6"/>
  <c r="D25" i="6" s="1"/>
  <c r="E26" i="6"/>
  <c r="E25" i="6"/>
  <c r="F26" i="6"/>
  <c r="F25" i="6" s="1"/>
  <c r="G26" i="6"/>
  <c r="G25" i="6"/>
  <c r="J26" i="6"/>
  <c r="J25" i="6" s="1"/>
  <c r="K26" i="6"/>
  <c r="K25" i="6"/>
  <c r="L26" i="6"/>
  <c r="L25" i="6" s="1"/>
  <c r="O25" i="6"/>
  <c r="H27" i="6"/>
  <c r="H26" i="6"/>
  <c r="H25" i="6" s="1"/>
  <c r="I27" i="6"/>
  <c r="P27" i="6" s="1"/>
  <c r="P26" i="6" s="1"/>
  <c r="P25" i="6" s="1"/>
  <c r="M27" i="6"/>
  <c r="M26" i="6" s="1"/>
  <c r="M25" i="6" s="1"/>
  <c r="E28" i="6"/>
  <c r="G28" i="6"/>
  <c r="L28" i="6"/>
  <c r="D28" i="6"/>
  <c r="F29" i="6"/>
  <c r="F28" i="6" s="1"/>
  <c r="G29" i="6"/>
  <c r="H28" i="6"/>
  <c r="J29" i="6"/>
  <c r="J28" i="6" s="1"/>
  <c r="J34" i="6" s="1"/>
  <c r="K29" i="6"/>
  <c r="K28" i="6" s="1"/>
  <c r="O28" i="6"/>
  <c r="H30" i="6"/>
  <c r="I30" i="6"/>
  <c r="D31" i="6"/>
  <c r="E31" i="6"/>
  <c r="J31" i="6"/>
  <c r="F32" i="6"/>
  <c r="F31" i="6" s="1"/>
  <c r="G32" i="6"/>
  <c r="G31" i="6" s="1"/>
  <c r="H31" i="6"/>
  <c r="J32" i="6"/>
  <c r="K32" i="6"/>
  <c r="K31" i="6" s="1"/>
  <c r="L32" i="6"/>
  <c r="L31" i="6" s="1"/>
  <c r="O31" i="6"/>
  <c r="H33" i="6"/>
  <c r="I33" i="6"/>
  <c r="I31" i="6" s="1"/>
  <c r="G7" i="5"/>
  <c r="G8" i="5"/>
  <c r="G9" i="5"/>
  <c r="G10" i="5" s="1"/>
  <c r="G11" i="5" s="1"/>
  <c r="G12" i="5" s="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6" i="5" s="1"/>
  <c r="G37" i="5" s="1"/>
  <c r="G38" i="5" s="1"/>
  <c r="G39" i="5" s="1"/>
  <c r="G40" i="5" s="1"/>
  <c r="G41" i="5" s="1"/>
  <c r="G42" i="5" s="1"/>
  <c r="G43" i="5" s="1"/>
  <c r="G44" i="5" s="1"/>
  <c r="G45" i="5" s="1"/>
  <c r="G46" i="5" s="1"/>
  <c r="G47" i="5" s="1"/>
  <c r="G48" i="5" s="1"/>
  <c r="G49" i="5" s="1"/>
  <c r="G50" i="5" s="1"/>
  <c r="G51" i="5" s="1"/>
  <c r="G52" i="5" s="1"/>
  <c r="G53" i="5" s="1"/>
  <c r="G54" i="5" s="1"/>
  <c r="G55" i="5" s="1"/>
  <c r="H9" i="5"/>
  <c r="I9" i="5"/>
  <c r="J9" i="5"/>
  <c r="K9" i="5"/>
  <c r="L10" i="5"/>
  <c r="L9" i="5" s="1"/>
  <c r="M10" i="5"/>
  <c r="L11" i="5"/>
  <c r="M11" i="5"/>
  <c r="H13" i="5"/>
  <c r="H38" i="5" s="1"/>
  <c r="I13" i="5"/>
  <c r="I12" i="5" s="1"/>
  <c r="J13" i="5"/>
  <c r="J12" i="5" s="1"/>
  <c r="K13" i="5"/>
  <c r="K12" i="5" s="1"/>
  <c r="K8" i="5" s="1"/>
  <c r="L14" i="5"/>
  <c r="M14" i="5"/>
  <c r="L15" i="5"/>
  <c r="M15" i="5"/>
  <c r="L16" i="5"/>
  <c r="M16" i="5"/>
  <c r="L17" i="5"/>
  <c r="M17" i="5"/>
  <c r="H19" i="5"/>
  <c r="I19" i="5"/>
  <c r="J19" i="5"/>
  <c r="K19" i="5"/>
  <c r="L20" i="5"/>
  <c r="M20" i="5"/>
  <c r="M19" i="5" s="1"/>
  <c r="L21" i="5"/>
  <c r="M21" i="5"/>
  <c r="H22" i="5"/>
  <c r="I22" i="5"/>
  <c r="J22" i="5"/>
  <c r="K22" i="5"/>
  <c r="L23" i="5"/>
  <c r="L22" i="5" s="1"/>
  <c r="M23" i="5"/>
  <c r="L24" i="5"/>
  <c r="M24" i="5"/>
  <c r="M44" i="5" s="1"/>
  <c r="J25" i="5"/>
  <c r="H25" i="5"/>
  <c r="I26" i="5"/>
  <c r="J26" i="5"/>
  <c r="K26" i="5"/>
  <c r="K25" i="5" s="1"/>
  <c r="L27" i="5"/>
  <c r="L26" i="5" s="1"/>
  <c r="M27" i="5"/>
  <c r="L28" i="5"/>
  <c r="L45" i="5" s="1"/>
  <c r="M28" i="5"/>
  <c r="M45" i="5" s="1"/>
  <c r="H29" i="5"/>
  <c r="I25" i="5"/>
  <c r="J29" i="5"/>
  <c r="K29" i="5"/>
  <c r="L30" i="5"/>
  <c r="L29" i="5" s="1"/>
  <c r="M30" i="5"/>
  <c r="M29" i="5" s="1"/>
  <c r="L31" i="5"/>
  <c r="M31" i="5"/>
  <c r="H32" i="5"/>
  <c r="I32" i="5"/>
  <c r="J32" i="5"/>
  <c r="K32" i="5"/>
  <c r="L51" i="5"/>
  <c r="M33" i="5"/>
  <c r="M32" i="5" s="1"/>
  <c r="L34" i="5"/>
  <c r="L46" i="5" s="1"/>
  <c r="M34" i="5"/>
  <c r="K38" i="5"/>
  <c r="H39" i="5"/>
  <c r="I39" i="5"/>
  <c r="J39" i="5"/>
  <c r="K39" i="5"/>
  <c r="H40" i="5"/>
  <c r="I40" i="5"/>
  <c r="J40" i="5"/>
  <c r="K40" i="5"/>
  <c r="H41" i="5"/>
  <c r="I41" i="5"/>
  <c r="J41" i="5"/>
  <c r="K41" i="5"/>
  <c r="M41" i="5"/>
  <c r="H43" i="5"/>
  <c r="I43" i="5"/>
  <c r="J43" i="5"/>
  <c r="K43" i="5"/>
  <c r="H44" i="5"/>
  <c r="I44" i="5"/>
  <c r="J44" i="5"/>
  <c r="K44" i="5"/>
  <c r="H45" i="5"/>
  <c r="I45" i="5"/>
  <c r="J45" i="5"/>
  <c r="K45" i="5"/>
  <c r="H46" i="5"/>
  <c r="I46" i="5"/>
  <c r="J46" i="5"/>
  <c r="K46" i="5"/>
  <c r="K42" i="5" s="1"/>
  <c r="M46" i="5"/>
  <c r="H49" i="5"/>
  <c r="I49" i="5"/>
  <c r="J49" i="5"/>
  <c r="K49" i="5"/>
  <c r="H51" i="5"/>
  <c r="I51" i="5"/>
  <c r="J51" i="5"/>
  <c r="K51" i="5"/>
  <c r="H53" i="5"/>
  <c r="H52" i="5" s="1"/>
  <c r="I53" i="5"/>
  <c r="J53" i="5"/>
  <c r="K53" i="5"/>
  <c r="M53" i="5"/>
  <c r="H54" i="5"/>
  <c r="I54" i="5"/>
  <c r="J54" i="5"/>
  <c r="K54" i="5"/>
  <c r="H55" i="5"/>
  <c r="I55" i="5"/>
  <c r="J55" i="5"/>
  <c r="K55" i="5"/>
  <c r="L55" i="5"/>
  <c r="M55" i="5"/>
  <c r="E4" i="4"/>
  <c r="E7" i="4"/>
  <c r="E9" i="4"/>
  <c r="E11" i="4"/>
  <c r="E12" i="4"/>
  <c r="E13" i="4"/>
  <c r="E14" i="4"/>
  <c r="E15" i="4"/>
  <c r="E16" i="4"/>
  <c r="E17" i="4"/>
  <c r="E18" i="4"/>
  <c r="E21" i="4"/>
  <c r="E24" i="4"/>
  <c r="E27" i="4"/>
  <c r="E28" i="4"/>
  <c r="E30" i="4"/>
  <c r="E34" i="4"/>
  <c r="E35" i="4"/>
  <c r="E39" i="4"/>
  <c r="E41" i="4"/>
  <c r="E42" i="4"/>
  <c r="E44" i="4"/>
  <c r="E45" i="4"/>
  <c r="E48" i="4"/>
  <c r="E50" i="4"/>
  <c r="E51" i="4"/>
  <c r="E52" i="4"/>
  <c r="E53" i="4"/>
  <c r="E56" i="4"/>
  <c r="E59" i="4"/>
  <c r="E61" i="4"/>
  <c r="E63" i="4"/>
  <c r="E65" i="4"/>
  <c r="E69" i="4"/>
  <c r="E71" i="4"/>
  <c r="E73" i="4"/>
  <c r="E75" i="4"/>
  <c r="E76" i="4"/>
  <c r="E77" i="4"/>
  <c r="E78" i="4"/>
  <c r="E79" i="4"/>
  <c r="E82" i="4"/>
  <c r="E83" i="4"/>
  <c r="E84" i="4"/>
  <c r="E86" i="4"/>
  <c r="E87" i="4"/>
  <c r="E88" i="4"/>
  <c r="E91" i="4"/>
  <c r="E92" i="4"/>
  <c r="E93" i="4"/>
  <c r="E100" i="4"/>
  <c r="E109" i="4"/>
  <c r="E110" i="4"/>
  <c r="E113" i="4"/>
  <c r="E114" i="4"/>
  <c r="E117" i="4"/>
  <c r="E118" i="4"/>
  <c r="D4" i="3"/>
  <c r="D5" i="3"/>
  <c r="B6" i="3"/>
  <c r="C6" i="3"/>
  <c r="D7" i="2"/>
  <c r="E7" i="2"/>
  <c r="D12" i="2"/>
  <c r="E12" i="2"/>
  <c r="D17" i="2"/>
  <c r="E17" i="2"/>
  <c r="D23" i="2"/>
  <c r="E23" i="2"/>
  <c r="D27" i="2"/>
  <c r="E27" i="2"/>
  <c r="D36" i="2"/>
  <c r="E36" i="2"/>
  <c r="D43" i="2"/>
  <c r="E43" i="2"/>
  <c r="D46" i="2"/>
  <c r="E46" i="2"/>
  <c r="D50" i="2"/>
  <c r="E50" i="2"/>
  <c r="D54" i="2"/>
  <c r="E54" i="2"/>
  <c r="D59" i="2"/>
  <c r="E59" i="2"/>
  <c r="D64" i="2"/>
  <c r="E64" i="2"/>
  <c r="D72" i="2"/>
  <c r="E72" i="2"/>
  <c r="D80" i="2"/>
  <c r="E80" i="2"/>
  <c r="D84" i="2"/>
  <c r="E84" i="2"/>
  <c r="D8" i="1"/>
  <c r="E8" i="1"/>
  <c r="D16" i="1"/>
  <c r="E16" i="1"/>
  <c r="D27" i="1"/>
  <c r="E27" i="1"/>
  <c r="D35" i="1"/>
  <c r="E35" i="1"/>
  <c r="D48" i="1"/>
  <c r="E48" i="1"/>
  <c r="D58" i="1"/>
  <c r="E58" i="1"/>
  <c r="D78" i="1"/>
  <c r="E78" i="1"/>
  <c r="D87" i="1"/>
  <c r="E87" i="1"/>
  <c r="D94" i="1"/>
  <c r="E94" i="1"/>
  <c r="D98" i="1"/>
  <c r="E98" i="1"/>
  <c r="D105" i="1"/>
  <c r="E105" i="1"/>
  <c r="E113" i="1"/>
  <c r="D137" i="1"/>
  <c r="E137" i="1"/>
  <c r="J6" i="15"/>
  <c r="L12" i="15"/>
  <c r="I28" i="6"/>
  <c r="M30" i="6"/>
  <c r="M29" i="6"/>
  <c r="M28" i="6" s="1"/>
  <c r="P30" i="6"/>
  <c r="P28" i="6"/>
  <c r="L43" i="5"/>
  <c r="L53" i="5"/>
  <c r="O8" i="7"/>
  <c r="O7" i="7"/>
  <c r="O37" i="7"/>
  <c r="L10" i="14"/>
  <c r="N9" i="14"/>
  <c r="N10" i="14" s="1"/>
  <c r="D7" i="1"/>
  <c r="J8" i="8"/>
  <c r="N8" i="8"/>
  <c r="H8" i="7"/>
  <c r="H7" i="7"/>
  <c r="H37" i="7"/>
  <c r="M51" i="5"/>
  <c r="O17" i="7"/>
  <c r="F13" i="20"/>
  <c r="I11" i="15" s="1"/>
  <c r="I26" i="6"/>
  <c r="I25" i="6"/>
  <c r="G27" i="7"/>
  <c r="L28" i="7"/>
  <c r="L27" i="7"/>
  <c r="M24" i="6"/>
  <c r="P24" i="6"/>
  <c r="M16" i="6"/>
  <c r="P16" i="6"/>
  <c r="G29" i="7"/>
  <c r="L30" i="7"/>
  <c r="L29" i="7" s="1"/>
  <c r="G25" i="7"/>
  <c r="L26" i="7"/>
  <c r="L25" i="7"/>
  <c r="S21" i="9"/>
  <c r="M10" i="6"/>
  <c r="H8" i="6"/>
  <c r="L33" i="7"/>
  <c r="L32" i="7"/>
  <c r="L9" i="7"/>
  <c r="L8" i="7" s="1"/>
  <c r="L7" i="7" s="1"/>
  <c r="L37" i="7" s="1"/>
  <c r="J10" i="8"/>
  <c r="S17" i="9"/>
  <c r="D16" i="11"/>
  <c r="C25" i="17"/>
  <c r="C26" i="17" s="1"/>
  <c r="E23" i="20"/>
  <c r="G19" i="13" l="1"/>
  <c r="J52" i="5"/>
  <c r="I52" i="5"/>
  <c r="M26" i="5"/>
  <c r="M25" i="5" s="1"/>
  <c r="H42" i="5"/>
  <c r="K18" i="5"/>
  <c r="M22" i="5"/>
  <c r="L44" i="5"/>
  <c r="L54" i="5"/>
  <c r="J18" i="5"/>
  <c r="M18" i="5"/>
  <c r="I18" i="5"/>
  <c r="H18" i="5"/>
  <c r="L39" i="5"/>
  <c r="K52" i="5"/>
  <c r="J42" i="5"/>
  <c r="I42" i="5"/>
  <c r="L52" i="5"/>
  <c r="M54" i="5"/>
  <c r="M52" i="5" s="1"/>
  <c r="L42" i="5"/>
  <c r="I38" i="5"/>
  <c r="I37" i="5" s="1"/>
  <c r="I36" i="5" s="1"/>
  <c r="H37" i="5"/>
  <c r="K37" i="5"/>
  <c r="K36" i="5" s="1"/>
  <c r="M49" i="5"/>
  <c r="L19" i="5"/>
  <c r="L18" i="5" s="1"/>
  <c r="I8" i="5"/>
  <c r="I7" i="5" s="1"/>
  <c r="I6" i="5" s="1"/>
  <c r="M9" i="5"/>
  <c r="L49" i="5"/>
  <c r="K8" i="9"/>
  <c r="K7" i="9" s="1"/>
  <c r="K6" i="9" s="1"/>
  <c r="K29" i="9" s="1"/>
  <c r="S9" i="9"/>
  <c r="L8" i="9"/>
  <c r="L41" i="5"/>
  <c r="L25" i="5"/>
  <c r="L40" i="5"/>
  <c r="M13" i="5"/>
  <c r="M50" i="5" s="1"/>
  <c r="M48" i="5" s="1"/>
  <c r="J50" i="5"/>
  <c r="J48" i="5" s="1"/>
  <c r="I50" i="5"/>
  <c r="I48" i="5" s="1"/>
  <c r="L13" i="5"/>
  <c r="L38" i="5" s="1"/>
  <c r="O7" i="6"/>
  <c r="F34" i="6"/>
  <c r="I17" i="6"/>
  <c r="H17" i="6"/>
  <c r="H7" i="6" s="1"/>
  <c r="H34" i="6" s="1"/>
  <c r="M20" i="6"/>
  <c r="E7" i="6"/>
  <c r="E34" i="6" s="1"/>
  <c r="D7" i="6"/>
  <c r="D34" i="6" s="1"/>
  <c r="K34" i="6"/>
  <c r="J8" i="5"/>
  <c r="J38" i="5"/>
  <c r="J37" i="5" s="1"/>
  <c r="H50" i="5"/>
  <c r="H48" i="5" s="1"/>
  <c r="H47" i="5" s="1"/>
  <c r="J6" i="8"/>
  <c r="I14" i="8"/>
  <c r="E16" i="11"/>
  <c r="G7" i="13"/>
  <c r="L15" i="15"/>
  <c r="K14" i="15"/>
  <c r="L14" i="15" s="1"/>
  <c r="L13" i="15"/>
  <c r="F8" i="20"/>
  <c r="H11" i="15" s="1"/>
  <c r="L9" i="15"/>
  <c r="K8" i="15"/>
  <c r="L8" i="15" s="1"/>
  <c r="D100" i="24"/>
  <c r="D104" i="24" s="1"/>
  <c r="M28" i="14"/>
  <c r="I28" i="14"/>
  <c r="E86" i="2"/>
  <c r="E102" i="1"/>
  <c r="E93" i="1"/>
  <c r="E47" i="1"/>
  <c r="E91" i="1" s="1"/>
  <c r="D47" i="1"/>
  <c r="E7" i="1"/>
  <c r="D6" i="3"/>
  <c r="D86" i="2"/>
  <c r="E48" i="2"/>
  <c r="D48" i="2"/>
  <c r="D104" i="23"/>
  <c r="D102" i="23"/>
  <c r="D105" i="23" s="1"/>
  <c r="L11" i="15"/>
  <c r="H6" i="15"/>
  <c r="K7" i="5"/>
  <c r="K6" i="5" s="1"/>
  <c r="O34" i="6"/>
  <c r="L34" i="6"/>
  <c r="L32" i="5"/>
  <c r="M14" i="6"/>
  <c r="P14" i="6"/>
  <c r="M11" i="6"/>
  <c r="P11" i="6"/>
  <c r="M39" i="5"/>
  <c r="M40" i="5"/>
  <c r="H12" i="5"/>
  <c r="H8" i="5" s="1"/>
  <c r="M33" i="6"/>
  <c r="M32" i="6" s="1"/>
  <c r="M31" i="6" s="1"/>
  <c r="M19" i="6"/>
  <c r="P19" i="6"/>
  <c r="G8" i="7"/>
  <c r="G7" i="7" s="1"/>
  <c r="G37" i="7" s="1"/>
  <c r="O25" i="9"/>
  <c r="O24" i="9" s="1"/>
  <c r="O23" i="9" s="1"/>
  <c r="S25" i="9"/>
  <c r="S24" i="9" s="1"/>
  <c r="S23" i="9" s="1"/>
  <c r="N28" i="14"/>
  <c r="L28" i="14"/>
  <c r="I7" i="15"/>
  <c r="M13" i="6"/>
  <c r="P13" i="6"/>
  <c r="K50" i="5"/>
  <c r="K48" i="5" s="1"/>
  <c r="M43" i="5"/>
  <c r="M42" i="5" s="1"/>
  <c r="P33" i="6"/>
  <c r="P31" i="6" s="1"/>
  <c r="M18" i="6"/>
  <c r="P18" i="6"/>
  <c r="G7" i="6"/>
  <c r="G34" i="6" s="1"/>
  <c r="N12" i="8"/>
  <c r="N14" i="8" s="1"/>
  <c r="J12" i="8"/>
  <c r="J14" i="8" s="1"/>
  <c r="O28" i="9"/>
  <c r="O27" i="9" s="1"/>
  <c r="O26" i="9" s="1"/>
  <c r="S28" i="9"/>
  <c r="H29" i="7"/>
  <c r="O29" i="7" s="1"/>
  <c r="O30" i="7"/>
  <c r="S15" i="9"/>
  <c r="S12" i="9"/>
  <c r="S10" i="9"/>
  <c r="I10" i="14"/>
  <c r="H14" i="8"/>
  <c r="M21" i="6"/>
  <c r="P21" i="6"/>
  <c r="M15" i="6"/>
  <c r="P15" i="6"/>
  <c r="M12" i="6"/>
  <c r="P12" i="6"/>
  <c r="P9" i="6"/>
  <c r="P8" i="6" s="1"/>
  <c r="I8" i="6"/>
  <c r="O21" i="7"/>
  <c r="L21" i="7"/>
  <c r="S16" i="9"/>
  <c r="S14" i="9"/>
  <c r="S11" i="9"/>
  <c r="F19" i="20"/>
  <c r="F23" i="20" s="1"/>
  <c r="C17" i="22"/>
  <c r="L36" i="7"/>
  <c r="L35" i="7" s="1"/>
  <c r="J47" i="5" l="1"/>
  <c r="I47" i="5"/>
  <c r="H36" i="5"/>
  <c r="J7" i="5"/>
  <c r="J6" i="5" s="1"/>
  <c r="H7" i="5"/>
  <c r="H6" i="5" s="1"/>
  <c r="K47" i="5"/>
  <c r="J36" i="5"/>
  <c r="M47" i="5"/>
  <c r="M12" i="5"/>
  <c r="M8" i="5" s="1"/>
  <c r="M7" i="5" s="1"/>
  <c r="M6" i="5" s="1"/>
  <c r="O8" i="9"/>
  <c r="O7" i="9" s="1"/>
  <c r="O6" i="9" s="1"/>
  <c r="O29" i="9" s="1"/>
  <c r="L7" i="9"/>
  <c r="L6" i="9" s="1"/>
  <c r="L29" i="9" s="1"/>
  <c r="S8" i="9"/>
  <c r="S7" i="9" s="1"/>
  <c r="S6" i="9" s="1"/>
  <c r="S29" i="9" s="1"/>
  <c r="L37" i="5"/>
  <c r="L36" i="5" s="1"/>
  <c r="M38" i="5"/>
  <c r="M37" i="5" s="1"/>
  <c r="M36" i="5" s="1"/>
  <c r="L50" i="5"/>
  <c r="L48" i="5" s="1"/>
  <c r="L47" i="5" s="1"/>
  <c r="L12" i="5"/>
  <c r="L8" i="5" s="1"/>
  <c r="L7" i="5" s="1"/>
  <c r="L6" i="5" s="1"/>
  <c r="I7" i="6"/>
  <c r="I34" i="6" s="1"/>
  <c r="P17" i="6"/>
  <c r="P7" i="6" s="1"/>
  <c r="P34" i="6" s="1"/>
  <c r="M17" i="6"/>
  <c r="K6" i="15"/>
  <c r="D102" i="24"/>
  <c r="D105" i="24" s="1"/>
  <c r="E87" i="2"/>
  <c r="E89" i="2" s="1"/>
  <c r="D87" i="2"/>
  <c r="D89" i="2" s="1"/>
  <c r="E141" i="1"/>
  <c r="I6" i="15"/>
  <c r="L7" i="15"/>
  <c r="L6" i="15" s="1"/>
  <c r="M8" i="6"/>
  <c r="M7" i="6" l="1"/>
  <c r="M34" i="6" s="1"/>
  <c r="D92" i="2"/>
  <c r="D91" i="2"/>
</calcChain>
</file>

<file path=xl/sharedStrings.xml><?xml version="1.0" encoding="utf-8"?>
<sst xmlns="http://schemas.openxmlformats.org/spreadsheetml/2006/main" count="2105" uniqueCount="1224">
  <si>
    <t>AKTIVA</t>
  </si>
  <si>
    <t xml:space="preserve">A.Dlouhodobý majetek celkem            </t>
  </si>
  <si>
    <t>ř.2+10+21+29</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</si>
  <si>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</si>
  <si>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</si>
  <si>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</si>
  <si>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</si>
  <si>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</si>
  <si>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</si>
  <si>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</si>
  <si>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</si>
  <si>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</si>
  <si>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</si>
  <si>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</si>
  <si>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</si>
  <si>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</si>
  <si>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</si>
  <si>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</si>
  <si>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</si>
  <si>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</si>
  <si>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</si>
  <si>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</si>
  <si>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</si>
  <si>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</si>
  <si>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</si>
  <si>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</si>
  <si>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</si>
  <si>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</si>
  <si>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</si>
  <si>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</si>
  <si>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</si>
  <si>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</si>
  <si>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</si>
  <si>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</si>
  <si>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</si>
  <si>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</si>
  <si>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</si>
  <si>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</si>
  <si>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</si>
  <si>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</si>
  <si>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 xml:space="preserve">                    4.Samostatné movité věci a soubory movitých věcí</t>
  </si>
  <si>
    <t>022</t>
  </si>
  <si>
    <t>0014</t>
  </si>
  <si>
    <t xml:space="preserve">                    5.Pěstitelské celky trvalých porostů</t>
  </si>
  <si>
    <t>025</t>
  </si>
  <si>
    <t>0015</t>
  </si>
  <si>
    <t xml:space="preserve">                    6.Základní stádo a tažná zvířata</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</si>
  <si>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</si>
  <si>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</si>
  <si>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</si>
  <si>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</si>
  <si>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</si>
  <si>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</si>
  <si>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</si>
  <si>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</si>
  <si>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</si>
  <si>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</si>
  <si>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</si>
  <si>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</si>
  <si>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</si>
  <si>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</si>
  <si>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</si>
  <si>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ř.22 až 28</t>
  </si>
  <si>
    <t>0021</t>
  </si>
  <si>
    <t xml:space="preserve">                    1.Podíly v ovládaných a řízených osobách</t>
  </si>
  <si>
    <t>061</t>
  </si>
  <si>
    <t>0022</t>
  </si>
  <si>
    <t xml:space="preserve">                    2.Podíly v osobách pod podstatným vlivem</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</si>
  <si>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</si>
  <si>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</si>
  <si>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</si>
  <si>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</si>
  <si>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</si>
  <si>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</si>
  <si>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</si>
  <si>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</si>
  <si>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</si>
  <si>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</si>
  <si>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</si>
  <si>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</si>
  <si>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069</t>
  </si>
  <si>
    <t>0027</t>
  </si>
  <si>
    <t>043</t>
  </si>
  <si>
    <t>0028</t>
  </si>
  <si>
    <t xml:space="preserve">    IV. Oprávky k dlouhodobému majetku celkem    </t>
  </si>
  <si>
    <t>ř.30 až 40</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</si>
  <si>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</si>
  <si>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</si>
  <si>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</si>
  <si>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</si>
  <si>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</si>
  <si>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</si>
  <si>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</si>
  <si>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</si>
  <si>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</si>
  <si>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</si>
  <si>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</si>
  <si>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</si>
  <si>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</si>
  <si>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</si>
  <si>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</si>
  <si>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</si>
  <si>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</si>
  <si>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</si>
  <si>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</si>
  <si>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</si>
  <si>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</si>
  <si>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</si>
  <si>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</si>
  <si>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</si>
  <si>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</si>
  <si>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</si>
  <si>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</si>
  <si>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</si>
  <si>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</si>
  <si>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</si>
  <si>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</si>
  <si>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</si>
  <si>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</si>
  <si>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ř.42+52+72+81</t>
  </si>
  <si>
    <t>0041</t>
  </si>
  <si>
    <t xml:space="preserve">    I. Zásoby celkem                                          </t>
  </si>
  <si>
    <t>ř.43 až 51</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</si>
  <si>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</si>
  <si>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</si>
  <si>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</si>
  <si>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</si>
  <si>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</si>
  <si>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</si>
  <si>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</si>
  <si>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</si>
  <si>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</si>
  <si>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</si>
  <si>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</si>
  <si>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</si>
  <si>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</si>
  <si>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</si>
  <si>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</si>
  <si>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</si>
  <si>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 xml:space="preserve">                    6.Zvířata</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</si>
  <si>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</si>
  <si>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</si>
  <si>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</si>
  <si>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</si>
  <si>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</si>
  <si>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</si>
  <si>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</si>
  <si>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</si>
  <si>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</si>
  <si>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</si>
  <si>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</si>
  <si>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</si>
  <si>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ř.53 až71</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</si>
  <si>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</si>
  <si>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</si>
  <si>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</si>
  <si>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</si>
  <si>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</si>
  <si>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</si>
  <si>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</si>
  <si>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</si>
  <si>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</si>
  <si>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</si>
  <si>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</si>
  <si>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</si>
  <si>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</si>
  <si>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</si>
  <si>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</si>
  <si>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</si>
  <si>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</si>
  <si>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</si>
  <si>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</si>
  <si>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</si>
  <si>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</si>
  <si>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</si>
  <si>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</si>
  <si>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</si>
  <si>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</si>
  <si>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</si>
  <si>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</si>
  <si>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</si>
  <si>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</si>
  <si>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</si>
  <si>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</si>
  <si>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</si>
  <si>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</si>
  <si>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</si>
  <si>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</si>
  <si>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</si>
  <si>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</si>
  <si>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 xml:space="preserve">                   14.Pohledávky za účastníky sdružení</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</si>
  <si>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</si>
  <si>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</si>
  <si>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</si>
  <si>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</si>
  <si>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</si>
  <si>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</si>
  <si>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</si>
  <si>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</si>
  <si>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</si>
  <si>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</si>
  <si>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</si>
  <si>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</si>
  <si>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</si>
  <si>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</si>
  <si>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</si>
  <si>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</si>
  <si>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ř.73 až 80</t>
  </si>
  <si>
    <t>0072</t>
  </si>
  <si>
    <t xml:space="preserve">                     1.Pokladna</t>
  </si>
  <si>
    <t>211</t>
  </si>
  <si>
    <t>0073</t>
  </si>
  <si>
    <t xml:space="preserve">                     2.Ceniny</t>
  </si>
  <si>
    <t>213</t>
  </si>
  <si>
    <t>0074</t>
  </si>
  <si>
    <t xml:space="preserve">                     3.Účty v bankách</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</si>
  <si>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</si>
  <si>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</si>
  <si>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</si>
  <si>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</si>
  <si>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</si>
  <si>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</si>
  <si>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</si>
  <si>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</si>
  <si>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</si>
  <si>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</si>
  <si>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</si>
  <si>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 xml:space="preserve">                     7.Pořizovaný krátkodobý finanční majetek</t>
  </si>
  <si>
    <t>259</t>
  </si>
  <si>
    <t>0079</t>
  </si>
  <si>
    <t xml:space="preserve">                     8.Peníze na cestě</t>
  </si>
  <si>
    <t>261</t>
  </si>
  <si>
    <t>0080</t>
  </si>
  <si>
    <t xml:space="preserve">    IV. Jiná aktiva celkem                                    </t>
  </si>
  <si>
    <t>ř.82 až 84</t>
  </si>
  <si>
    <t>0081</t>
  </si>
  <si>
    <t xml:space="preserve">                     1.Náklady příštích období</t>
  </si>
  <si>
    <t>381</t>
  </si>
  <si>
    <t>0082</t>
  </si>
  <si>
    <t xml:space="preserve">                     2.Příjmy příštích období</t>
  </si>
  <si>
    <t>385</t>
  </si>
  <si>
    <t>0083</t>
  </si>
  <si>
    <t xml:space="preserve">                     3.Kursové rozdíly aktivní</t>
  </si>
  <si>
    <t>386</t>
  </si>
  <si>
    <t>0084</t>
  </si>
  <si>
    <t xml:space="preserve">Aktiva celkem                                                        </t>
  </si>
  <si>
    <t>ř. 1+41</t>
  </si>
  <si>
    <t>0085</t>
  </si>
  <si>
    <t xml:space="preserve">PASIVA  </t>
  </si>
  <si>
    <t xml:space="preserve"> </t>
  </si>
  <si>
    <t xml:space="preserve">A. Vlastní zdroje celkem                                       </t>
  </si>
  <si>
    <t>ř.87+91</t>
  </si>
  <si>
    <t>0086</t>
  </si>
  <si>
    <t xml:space="preserve">     I. Jmění celkem                                          </t>
  </si>
  <si>
    <t>ř.88 až 90</t>
  </si>
  <si>
    <t>0087</t>
  </si>
  <si>
    <t xml:space="preserve">                     1.Vlastní jmění</t>
  </si>
  <si>
    <t>901</t>
  </si>
  <si>
    <t>0088</t>
  </si>
  <si>
    <t xml:space="preserve">                     2.Fondy</t>
  </si>
  <si>
    <t>911</t>
  </si>
  <si>
    <t>0089</t>
  </si>
  <si>
    <t xml:space="preserve">                     3.Oceňovací rozdíly z přecenění finančního majetku a závazků</t>
  </si>
  <si>
    <t>921</t>
  </si>
  <si>
    <t>0090</t>
  </si>
  <si>
    <t>ř.92 až 94</t>
  </si>
  <si>
    <t>0091</t>
  </si>
  <si>
    <t xml:space="preserve">                     1.Účet výsledku hospodaření</t>
  </si>
  <si>
    <t>963</t>
  </si>
  <si>
    <t>0092</t>
  </si>
  <si>
    <t xml:space="preserve">                     2.Výsledek hospodaření ve schvalovacím řízení</t>
  </si>
  <si>
    <t>931</t>
  </si>
  <si>
    <t>0093</t>
  </si>
  <si>
    <t>932</t>
  </si>
  <si>
    <t>0094</t>
  </si>
  <si>
    <t xml:space="preserve">B. Cizí zdroje celkem                              </t>
  </si>
  <si>
    <t>ř.96+98+106+130</t>
  </si>
  <si>
    <t>0095</t>
  </si>
  <si>
    <t xml:space="preserve">     I. Rezervy celkem                                                </t>
  </si>
  <si>
    <t>ř.97</t>
  </si>
  <si>
    <t>0096</t>
  </si>
  <si>
    <t xml:space="preserve">                     1.Rezervy</t>
  </si>
  <si>
    <t>941</t>
  </si>
  <si>
    <t>0097</t>
  </si>
  <si>
    <t xml:space="preserve">     II. Dlouhodobé závazky celkem                   </t>
  </si>
  <si>
    <t>ř.99 až 105</t>
  </si>
  <si>
    <t>0098</t>
  </si>
  <si>
    <t xml:space="preserve">                     1.Dlouhodobé bankovní úvěry</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</si>
  <si>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</si>
  <si>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</si>
  <si>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</si>
  <si>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</si>
  <si>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</si>
  <si>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</si>
  <si>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</si>
  <si>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</si>
  <si>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</si>
  <si>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</si>
  <si>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</si>
  <si>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</si>
  <si>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</si>
  <si>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</si>
  <si>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</si>
  <si>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</si>
  <si>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</si>
  <si>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</si>
  <si>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</si>
  <si>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</si>
  <si>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ř.107 až 129</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</si>
  <si>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</si>
  <si>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</si>
  <si>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</si>
  <si>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</si>
  <si>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</si>
  <si>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</si>
  <si>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</si>
  <si>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</si>
  <si>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</si>
  <si>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</si>
  <si>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</si>
  <si>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</si>
  <si>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</si>
  <si>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</si>
  <si>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</si>
  <si>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</si>
  <si>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</si>
  <si>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</si>
  <si>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</si>
  <si>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</si>
  <si>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</si>
  <si>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</si>
  <si>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</si>
  <si>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</si>
  <si>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</si>
  <si>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</si>
  <si>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</si>
  <si>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</si>
  <si>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</si>
  <si>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</si>
  <si>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</si>
  <si>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</si>
  <si>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</si>
  <si>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 xml:space="preserve">                    15.Závazky k účastníkům sdružení</t>
  </si>
  <si>
    <t>368</t>
  </si>
  <si>
    <t>0121</t>
  </si>
  <si>
    <t xml:space="preserve">                    16.Závazky z pevných termínovaných operací a opcí</t>
  </si>
  <si>
    <t>0122</t>
  </si>
  <si>
    <t xml:space="preserve">                    17.Jiné závazky</t>
  </si>
  <si>
    <t>379</t>
  </si>
  <si>
    <t>0123</t>
  </si>
  <si>
    <t xml:space="preserve">                    18.Krátkodobé bankovní úvěry</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</si>
  <si>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</si>
  <si>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</si>
  <si>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</si>
  <si>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</si>
  <si>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</si>
  <si>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</si>
  <si>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</si>
  <si>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</si>
  <si>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</si>
  <si>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</si>
  <si>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</si>
  <si>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</si>
  <si>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</si>
  <si>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</si>
  <si>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</si>
  <si>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</si>
  <si>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ř.131 až 133</t>
  </si>
  <si>
    <t>0130</t>
  </si>
  <si>
    <t xml:space="preserve">                      1.Výdaje příštích období</t>
  </si>
  <si>
    <t>383</t>
  </si>
  <si>
    <t>0131</t>
  </si>
  <si>
    <t xml:space="preserve">                      2.Výnosy příštích období</t>
  </si>
  <si>
    <t>384</t>
  </si>
  <si>
    <t>0132</t>
  </si>
  <si>
    <t xml:space="preserve">                      3.Kursové rozdíly pasivní</t>
  </si>
  <si>
    <t>387</t>
  </si>
  <si>
    <t>0133</t>
  </si>
  <si>
    <t xml:space="preserve">Pasiva celkem                                                    </t>
  </si>
  <si>
    <t>ř.86+95</t>
  </si>
  <si>
    <t>0134</t>
  </si>
  <si>
    <t>A. Náklady</t>
  </si>
  <si>
    <t xml:space="preserve">     I. Spotřebované nákupy celkem</t>
  </si>
  <si>
    <t>ř.2 až 5</t>
  </si>
  <si>
    <t xml:space="preserve">            1.Spotřeba materiálu</t>
  </si>
  <si>
    <t xml:space="preserve">            2.Spotřeba energie</t>
  </si>
  <si>
    <t xml:space="preserve">            3.Spotřeba ostatních neskladovatelných dodávek</t>
  </si>
  <si>
    <t xml:space="preserve">            4.Prodané zboží</t>
  </si>
  <si>
    <t xml:space="preserve">     II.Služby celkem</t>
  </si>
  <si>
    <t>ř.7 až 10</t>
  </si>
  <si>
    <t xml:space="preserve">            5.Opravy a udržování</t>
  </si>
  <si>
    <t xml:space="preserve">            6.Cestovné</t>
  </si>
  <si>
    <t xml:space="preserve">            7.Náklady na reprezentaci</t>
  </si>
  <si>
    <t xml:space="preserve">            8.Ostatní služby</t>
  </si>
  <si>
    <t xml:space="preserve">     III.Osobní náklady celkem</t>
  </si>
  <si>
    <t>ř.12 až 16</t>
  </si>
  <si>
    <t xml:space="preserve">            9.Mzdové náklady</t>
  </si>
  <si>
    <t xml:space="preserve">            10.Zákonné sociální pojištění</t>
  </si>
  <si>
    <t xml:space="preserve">            11.Ostatní sociální pojištění</t>
  </si>
  <si>
    <t xml:space="preserve">            12.Zákonné sociální náklady</t>
  </si>
  <si>
    <t xml:space="preserve">            13.Ostatní sociální náklady</t>
  </si>
  <si>
    <t xml:space="preserve">    IV.Daně a poplatky celkem</t>
  </si>
  <si>
    <t>ř.18 až 20</t>
  </si>
  <si>
    <t xml:space="preserve">            14.Daň silniční</t>
  </si>
  <si>
    <t xml:space="preserve">            15.Daň z nemovitosti</t>
  </si>
  <si>
    <t xml:space="preserve">            16.Ostatní daně a poplatky</t>
  </si>
  <si>
    <t xml:space="preserve">    V.Ostatní náklady celkem</t>
  </si>
  <si>
    <t>ř.22 až 29</t>
  </si>
  <si>
    <t xml:space="preserve">            17.Smluvní pokuty a úroky z prodlení</t>
  </si>
  <si>
    <t xml:space="preserve">            18.Ostatní pokuty a penále</t>
  </si>
  <si>
    <t xml:space="preserve">            19.Odpis nedobytné pohledávky</t>
  </si>
  <si>
    <t xml:space="preserve">            20.Úroky</t>
  </si>
  <si>
    <t xml:space="preserve">            21.Kursové ztráty</t>
  </si>
  <si>
    <t xml:space="preserve">            22.Dary</t>
  </si>
  <si>
    <t xml:space="preserve">            23.Manka a škody</t>
  </si>
  <si>
    <t xml:space="preserve">            24.Jiné ostatní náklady</t>
  </si>
  <si>
    <t>ř.31 až 36</t>
  </si>
  <si>
    <t xml:space="preserve">            27.Prodané cenné papíry a podíly</t>
  </si>
  <si>
    <t xml:space="preserve">            28.Prodaný materiál</t>
  </si>
  <si>
    <t xml:space="preserve">            29.Tvorba rezerv</t>
  </si>
  <si>
    <t xml:space="preserve">            30.Tvorba opravných položek</t>
  </si>
  <si>
    <t xml:space="preserve">     VII.Poskytnuté příspěvky celkem</t>
  </si>
  <si>
    <t>ř.38 a 39</t>
  </si>
  <si>
    <t xml:space="preserve">            32.Poskytnuté členské příspěvky</t>
  </si>
  <si>
    <t xml:space="preserve">     VIII.Daň z příjmů celkem</t>
  </si>
  <si>
    <t>ř.41</t>
  </si>
  <si>
    <t xml:space="preserve">            33.Dodatečné odvody daně z příjmů</t>
  </si>
  <si>
    <t>Náklady celkem</t>
  </si>
  <si>
    <t xml:space="preserve">ř.1+6+11+17+21+ 30+37+40 </t>
  </si>
  <si>
    <t>B. Výnosy</t>
  </si>
  <si>
    <t xml:space="preserve">        I.Tržby za vlastní výkony a za zboží celkem</t>
  </si>
  <si>
    <t>ř.44 až 46</t>
  </si>
  <si>
    <t xml:space="preserve">             1.Tržby za vlastní výrobky</t>
  </si>
  <si>
    <t xml:space="preserve">             2.Tržby z prodeje služeb</t>
  </si>
  <si>
    <t xml:space="preserve">             3.Tržby za prodané zboží</t>
  </si>
  <si>
    <t xml:space="preserve">       II.Změny stavu vnitroorganizačních zásob celkem</t>
  </si>
  <si>
    <t>ř.48 až 51</t>
  </si>
  <si>
    <t xml:space="preserve">             4.Změna stavu zásob nedokončené výroby</t>
  </si>
  <si>
    <t xml:space="preserve">             5.Změna stavu zásob polotovarů</t>
  </si>
  <si>
    <t xml:space="preserve">             6.Změna stavu zásob výrobků</t>
  </si>
  <si>
    <t xml:space="preserve">             7.Změna stavu zvířat</t>
  </si>
  <si>
    <t xml:space="preserve">       III.Aktivace celkem</t>
  </si>
  <si>
    <t>ř.53 až 56</t>
  </si>
  <si>
    <t xml:space="preserve">             8.Aktivace materiálu a zboží</t>
  </si>
  <si>
    <t xml:space="preserve">             9.Aktivace vnitroorganizačních služeb</t>
  </si>
  <si>
    <t xml:space="preserve">             10.Aktivace dlouhodobého nehmotného majetku</t>
  </si>
  <si>
    <t xml:space="preserve">             11.Aktivace dlouhodobého hmotného majetku</t>
  </si>
  <si>
    <t xml:space="preserve">       IV.Ostatní výnosy celkem</t>
  </si>
  <si>
    <t>ř.58 až 64</t>
  </si>
  <si>
    <t xml:space="preserve">             12.Smluvní pokuty a úroky z prodlení</t>
  </si>
  <si>
    <t xml:space="preserve">             13.Ostatní pokuty a penále</t>
  </si>
  <si>
    <t xml:space="preserve">             14.Platby za odepsané pohledávky</t>
  </si>
  <si>
    <t xml:space="preserve">             15.Úroky</t>
  </si>
  <si>
    <t xml:space="preserve">             16.Kursové zisky</t>
  </si>
  <si>
    <t xml:space="preserve">             17.Zúčtování fondů</t>
  </si>
  <si>
    <t xml:space="preserve">             18.Jiné ostatní výnosy</t>
  </si>
  <si>
    <t>ř.66 až 72</t>
  </si>
  <si>
    <t xml:space="preserve">             20.Tržby z prodeje cenných papírů a podílů</t>
  </si>
  <si>
    <t xml:space="preserve">             21.Tržby z prodeje materiálu</t>
  </si>
  <si>
    <t xml:space="preserve">             22.Výnosy z krátkodobého finančního majetku</t>
  </si>
  <si>
    <t xml:space="preserve">             23.Zúčtování rezerv</t>
  </si>
  <si>
    <t xml:space="preserve">             24.Výnosy z dlouhodobého finančního majetku</t>
  </si>
  <si>
    <t xml:space="preserve">             25.Zúčtování opravných položek</t>
  </si>
  <si>
    <t xml:space="preserve">      VI.Přijaté příspěvky celkem</t>
  </si>
  <si>
    <t>ř.74 až 76</t>
  </si>
  <si>
    <t xml:space="preserve">             26.Přijaté příspěvky zúčtované mezi organizačními složkami</t>
  </si>
  <si>
    <t xml:space="preserve">             27.Přijaté příspěvky (dary)</t>
  </si>
  <si>
    <t xml:space="preserve">             28.Přijaté členské příspěvky</t>
  </si>
  <si>
    <t xml:space="preserve">      VII.Provozní dotace celkem</t>
  </si>
  <si>
    <t>ř.78</t>
  </si>
  <si>
    <t xml:space="preserve">             29.Provozní dotace</t>
  </si>
  <si>
    <t>Výnosy celkem</t>
  </si>
  <si>
    <t>C. Výsledek hospodaření před zdaněním</t>
  </si>
  <si>
    <t>ř.79 - 42</t>
  </si>
  <si>
    <t xml:space="preserve">             34.Daň z příjmů</t>
  </si>
  <si>
    <t>D. Výsledek hospodaření po zdanění</t>
  </si>
  <si>
    <t>ř.80 - 81</t>
  </si>
  <si>
    <t xml:space="preserve">     Výsledek hospodaření před zdaněním</t>
  </si>
  <si>
    <t xml:space="preserve">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</si>
  <si>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</si>
  <si>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</si>
  <si>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</si>
  <si>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</si>
  <si>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</si>
  <si>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</si>
  <si>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</si>
  <si>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</si>
  <si>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</si>
  <si>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</si>
  <si>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</si>
  <si>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</si>
  <si>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</si>
  <si>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</si>
  <si>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</si>
  <si>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</si>
  <si>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</si>
  <si>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</si>
  <si>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</si>
  <si>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</si>
  <si>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</si>
  <si>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</si>
  <si>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</si>
  <si>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</si>
  <si>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C e l k e 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</si>
  <si>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</si>
  <si>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</si>
  <si>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</si>
  <si>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</si>
  <si>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</si>
  <si>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</si>
  <si>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</si>
  <si>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</si>
  <si>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</si>
  <si>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</si>
  <si>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</si>
  <si>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</si>
  <si>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</si>
  <si>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</si>
  <si>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</si>
  <si>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</si>
  <si>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</si>
  <si>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</si>
  <si>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</si>
  <si>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</si>
  <si>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</si>
  <si>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</si>
  <si>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</si>
  <si>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</si>
  <si>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</si>
  <si>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</si>
  <si>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</si>
  <si>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</si>
  <si>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</si>
  <si>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</si>
  <si>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</si>
  <si>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</si>
  <si>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</si>
  <si>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</si>
  <si>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</si>
  <si>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</si>
  <si>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</si>
  <si>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</si>
  <si>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</si>
  <si>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</si>
  <si>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</si>
  <si>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</si>
  <si>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</si>
  <si>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</si>
  <si>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</si>
  <si>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</si>
  <si>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</si>
  <si>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</si>
  <si>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</si>
  <si>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</si>
  <si>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</si>
  <si>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</si>
  <si>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</si>
  <si>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</si>
  <si>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</si>
  <si>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</si>
  <si>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</si>
  <si>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</si>
  <si>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</si>
  <si>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</si>
  <si>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</si>
  <si>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</si>
  <si>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</si>
  <si>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</si>
  <si>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</si>
  <si>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</si>
  <si>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</si>
  <si>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</si>
  <si>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</si>
  <si>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</si>
  <si>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</si>
  <si>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</si>
  <si>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</si>
  <si>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</si>
  <si>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</si>
  <si>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</si>
  <si>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</si>
  <si>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</si>
  <si>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</si>
  <si>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</si>
  <si>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</si>
  <si>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</si>
  <si>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</si>
  <si>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ř.80/1+80/2</t>
  </si>
  <si>
    <t>ř.82/1+82/2</t>
  </si>
  <si>
    <t>sl. 2</t>
  </si>
  <si>
    <t>Identifikační číslo EDS (ISPROFIN)</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</si>
  <si>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</si>
  <si>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</si>
  <si>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</si>
  <si>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</si>
  <si>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</si>
  <si>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</si>
  <si>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</si>
  <si>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</si>
  <si>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</si>
  <si>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</si>
  <si>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7.Pořizovaný dlouhodobý finanční majetek</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</si>
  <si>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</si>
  <si>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</si>
  <si>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</si>
  <si>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</si>
  <si>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charset val="238"/>
      </rPr>
      <t>504/2002 Sb.</t>
    </r>
    <r>
      <rPr>
        <sz val="9"/>
        <rFont val="Calibri"/>
        <family val="2"/>
        <charset val="238"/>
      </rPr>
      <t xml:space="preserve"> ve znění pozdějších předpisů</t>
    </r>
  </si>
  <si>
    <r>
      <t>Jednotlivé položky se vykazují v tis. Kč (</t>
    </r>
    <r>
      <rPr>
        <sz val="10"/>
        <rFont val="Calibri"/>
        <family val="2"/>
        <charset val="238"/>
      </rPr>
      <t>§4, odst.3</t>
    </r>
    <r>
      <rPr>
        <b/>
        <sz val="10"/>
        <rFont val="Calibri"/>
        <family val="2"/>
        <charset val="238"/>
      </rPr>
      <t>)</t>
    </r>
  </si>
  <si>
    <r>
      <t xml:space="preserve"> Příloha č.2 k vyhlášce č. </t>
    </r>
    <r>
      <rPr>
        <b/>
        <sz val="9"/>
        <rFont val="Calibri"/>
        <family val="2"/>
        <charset val="238"/>
      </rPr>
      <t>504/2002 Sb.</t>
    </r>
    <r>
      <rPr>
        <sz val="9"/>
        <rFont val="Calibri"/>
        <family val="2"/>
        <charset val="238"/>
      </rPr>
      <t xml:space="preserve"> ve znění pozdějších předpisů</t>
    </r>
  </si>
  <si>
    <r>
      <t xml:space="preserve"> Jednotlivé položky se vykazují v tis. Kč (</t>
    </r>
    <r>
      <rPr>
        <sz val="10"/>
        <rFont val="Calibri"/>
        <family val="2"/>
        <charset val="238"/>
      </rPr>
      <t>§4, odst.3</t>
    </r>
    <r>
      <rPr>
        <b/>
        <sz val="10"/>
        <rFont val="Calibri"/>
        <family val="2"/>
        <charset val="238"/>
      </rPr>
      <t>)</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</si>
  <si>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</si>
  <si>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</si>
  <si>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</si>
  <si>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</si>
  <si>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</si>
  <si>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</si>
  <si>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</si>
  <si>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</si>
  <si>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</si>
  <si>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</si>
  <si>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</si>
  <si>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</si>
  <si>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</si>
  <si>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</si>
  <si>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</si>
  <si>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</si>
  <si>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</si>
  <si>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</si>
  <si>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</si>
  <si>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</si>
  <si>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</si>
  <si>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</si>
  <si>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</si>
  <si>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</si>
  <si>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</si>
  <si>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</si>
  <si>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MŠMT OP VK</t>
  </si>
  <si>
    <t>MŠMT OP VaVpI</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</si>
  <si>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</si>
  <si>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</si>
  <si>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</si>
  <si>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</si>
  <si>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</si>
  <si>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</si>
  <si>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</si>
  <si>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</si>
  <si>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</si>
  <si>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</si>
  <si>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</si>
  <si>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</si>
  <si>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charset val="238"/>
      </rPr>
      <t>(1)</t>
    </r>
  </si>
  <si>
    <r>
      <rPr>
        <sz val="8"/>
        <rFont val="Calibri"/>
        <family val="2"/>
        <charset val="238"/>
      </rPr>
      <t>(1)</t>
    </r>
    <r>
      <rPr>
        <sz val="10"/>
        <rFont val="Calibri"/>
        <family val="2"/>
        <charset val="238"/>
      </rPr>
      <t xml:space="preserve"> V případě potřeby rozšířit počet řádků.</t>
    </r>
  </si>
  <si>
    <r>
      <t xml:space="preserve">Menzy a ostatní stravovací zařízení, pro která vydalo souhlas MŠMT </t>
    </r>
    <r>
      <rPr>
        <sz val="8"/>
        <rFont val="Calibri"/>
        <family val="2"/>
        <charset val="238"/>
      </rPr>
      <t>(1)</t>
    </r>
  </si>
  <si>
    <t>sl.  3</t>
  </si>
  <si>
    <t>sl. 4</t>
  </si>
  <si>
    <r>
      <t xml:space="preserve">Rozvaha (bilance) </t>
    </r>
    <r>
      <rPr>
        <sz val="8"/>
        <rFont val="Calibri"/>
        <family val="2"/>
        <charset val="238"/>
      </rPr>
      <t>(1)</t>
    </r>
  </si>
  <si>
    <r>
      <t xml:space="preserve">účet / součet </t>
    </r>
    <r>
      <rPr>
        <sz val="8"/>
        <rFont val="Calibri"/>
        <family val="2"/>
        <charset val="238"/>
      </rPr>
      <t>(2)</t>
    </r>
  </si>
  <si>
    <r>
      <rPr>
        <sz val="8"/>
        <rFont val="Calibri"/>
        <family val="2"/>
        <charset val="238"/>
      </rPr>
      <t>(1)</t>
    </r>
    <r>
      <rPr>
        <i/>
        <sz val="10"/>
        <rFont val="Calibri"/>
        <family val="2"/>
        <charset val="238"/>
      </rPr>
      <t xml:space="preserve"> </t>
    </r>
    <r>
      <rPr>
        <sz val="10"/>
        <rFont val="Calibri"/>
        <family val="2"/>
        <charset val="238"/>
      </rPr>
      <t>Zpracování "Rozvahy" se řídí § 5 a §§ 7 až 25  Vyhlášky 504/2002 Sb.</t>
    </r>
  </si>
  <si>
    <r>
      <rPr>
        <sz val="8"/>
        <rFont val="Calibri"/>
        <family val="2"/>
        <charset val="238"/>
      </rPr>
      <t>(3)</t>
    </r>
    <r>
      <rPr>
        <sz val="10"/>
        <rFont val="Calibri"/>
        <family val="2"/>
        <charset val="238"/>
      </rPr>
      <t xml:space="preserve"> Číslování řádků a sloupců je závazné pro datové vstupní věty formátu F-JASU pro zpracování výkazů v MÚZO Praha s.r.o.</t>
    </r>
  </si>
  <si>
    <t xml:space="preserve">                     7.Závazky k institucím sociálního zabezpečení a veřejného zdravotního pojištění</t>
  </si>
  <si>
    <t>ř.43+47+52+57+65+73+77</t>
  </si>
  <si>
    <r>
      <t xml:space="preserve">Výkaz zisku a ztráty </t>
    </r>
    <r>
      <rPr>
        <sz val="8"/>
        <rFont val="Calibri"/>
        <family val="2"/>
        <charset val="238"/>
      </rPr>
      <t>(1)</t>
    </r>
  </si>
  <si>
    <r>
      <t xml:space="preserve">řádek </t>
    </r>
    <r>
      <rPr>
        <sz val="8"/>
        <rFont val="Calibri"/>
        <family val="2"/>
        <charset val="238"/>
      </rPr>
      <t>(3)</t>
    </r>
  </si>
  <si>
    <r>
      <rPr>
        <sz val="8"/>
        <rFont val="Calibri"/>
        <family val="2"/>
        <charset val="238"/>
      </rPr>
      <t>(2)</t>
    </r>
    <r>
      <rPr>
        <sz val="10"/>
        <rFont val="Calibri"/>
        <family val="2"/>
        <charset val="238"/>
      </rPr>
      <t xml:space="preserve"> Vyhláškou</t>
    </r>
    <r>
      <rPr>
        <sz val="10"/>
        <rFont val="Calibri"/>
        <family val="2"/>
        <charset val="238"/>
      </rPr>
      <t xml:space="preserve"> je dáno pouze označení a členění textů; čísla příslušných účtů jsou doplněna pro lepší orientaci ve výkazu.</t>
    </r>
  </si>
  <si>
    <t>celkem (+)</t>
  </si>
  <si>
    <t>k 31.12.</t>
  </si>
  <si>
    <t>e=a+b-d</t>
  </si>
  <si>
    <t xml:space="preserve">Fondy celkem  </t>
  </si>
  <si>
    <t>6a</t>
  </si>
  <si>
    <t>6b</t>
  </si>
  <si>
    <r>
      <t>Počet studentů</t>
    </r>
    <r>
      <rPr>
        <sz val="8"/>
        <rFont val="Calibri"/>
        <family val="2"/>
        <charset val="238"/>
      </rPr>
      <t xml:space="preserve"> (2)</t>
    </r>
  </si>
  <si>
    <r>
      <t xml:space="preserve">Stipendijní fond - tvorba </t>
    </r>
    <r>
      <rPr>
        <sz val="8"/>
        <rFont val="Calibri"/>
        <family val="2"/>
        <charset val="238"/>
      </rPr>
      <t>(1)</t>
    </r>
  </si>
  <si>
    <r>
      <t xml:space="preserve">Výnosy </t>
    </r>
    <r>
      <rPr>
        <sz val="8"/>
        <rFont val="Calibri"/>
        <family val="2"/>
        <charset val="238"/>
      </rPr>
      <t>(1)</t>
    </r>
  </si>
  <si>
    <t>Poznámka</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</si>
  <si>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</si>
  <si>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</si>
  <si>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</si>
  <si>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</si>
  <si>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</si>
  <si>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</si>
  <si>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Celkem vyplaceno </t>
    </r>
    <r>
      <rPr>
        <sz val="8"/>
        <rFont val="Calibri"/>
        <family val="2"/>
        <charset val="238"/>
      </rPr>
      <t>(2)</t>
    </r>
  </si>
  <si>
    <t>Studenti</t>
  </si>
  <si>
    <t>Ostatní</t>
  </si>
  <si>
    <t>jiná stipendia</t>
  </si>
  <si>
    <t>Kontrolní vazba</t>
  </si>
  <si>
    <t>Kontrolní vazby</t>
  </si>
  <si>
    <r>
      <rPr>
        <sz val="8"/>
        <rFont val="Calibri"/>
        <family val="2"/>
        <charset val="238"/>
      </rPr>
      <t>(3)</t>
    </r>
    <r>
      <rPr>
        <sz val="10"/>
        <rFont val="Calibri"/>
        <family val="2"/>
        <charset val="238"/>
      </rPr>
      <t xml:space="preserve"> Položku v každém řádku sloupce "a" nebo "b" (vždy je možná pouze jedna hodnota) vydělí VŠ počtem studentů /účastníků vzdělávání ve sloupci "c". Pokud existuje jednotková sazba, stačí zde uvést tuto. </t>
    </r>
  </si>
  <si>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</si>
  <si>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</si>
  <si>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</si>
  <si>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</si>
  <si>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</si>
  <si>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</si>
  <si>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</si>
  <si>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</si>
  <si>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</si>
  <si>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</si>
  <si>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 xml:space="preserve">     VI.Odpisy, prodaný majetek, tvorba rezerv a opravných položek celkem</t>
  </si>
  <si>
    <t xml:space="preserve">            25.Odpisy dlouhodobého nehmotného a hmotného majetku</t>
  </si>
  <si>
    <t xml:space="preserve">            26.Zůstat. cena prodaného dlouh. nehmotného a hmotného majetku</t>
  </si>
  <si>
    <t xml:space="preserve">            31.Poskytnuté příspěvky zúčtované mezi organizačními složkami</t>
  </si>
  <si>
    <t xml:space="preserve">       V.Tržby z prodeje majetku, zúčtování rezerv a opravných položek celkem</t>
  </si>
  <si>
    <t xml:space="preserve">             19.Tržby z prodeje dlouh. nehmotného a hmotného majetku</t>
  </si>
  <si>
    <t>Poplatky stanovené dle § 58 zákona 111/1998 Sb.</t>
  </si>
  <si>
    <t>Pronájem</t>
  </si>
  <si>
    <t>Tržby z prodeje majetku</t>
  </si>
  <si>
    <t>Dary</t>
  </si>
  <si>
    <t>Dědictví</t>
  </si>
  <si>
    <t>Vybrané činnosti</t>
  </si>
  <si>
    <t>Zdroje</t>
  </si>
  <si>
    <r>
      <t xml:space="preserve">Součásti VVŠ </t>
    </r>
    <r>
      <rPr>
        <sz val="8"/>
        <rFont val="Calibri"/>
        <family val="2"/>
        <charset val="238"/>
      </rPr>
      <t>(1)</t>
    </r>
  </si>
  <si>
    <t>(1) Členění se uvádí podle § 22 odst.1 a) zákona č.111/1998 Sb. Počet řádků rozšířit dle potřeby.</t>
  </si>
  <si>
    <t>Koleje a menzy - celkem</t>
  </si>
  <si>
    <t>hlavní + doplňková (hospodářská) činnost</t>
  </si>
  <si>
    <r>
      <t xml:space="preserve">Průměrná částka na 1 studenta </t>
    </r>
    <r>
      <rPr>
        <sz val="8"/>
        <rFont val="Calibri"/>
        <family val="2"/>
        <charset val="238"/>
      </rPr>
      <t>(3)</t>
    </r>
  </si>
  <si>
    <r>
      <t xml:space="preserve">ostatní příjmy </t>
    </r>
    <r>
      <rPr>
        <sz val="10"/>
        <rFont val="Calibri"/>
        <family val="2"/>
        <charset val="238"/>
      </rPr>
      <t>(1)</t>
    </r>
  </si>
  <si>
    <r>
      <t xml:space="preserve">ostatní užití </t>
    </r>
    <r>
      <rPr>
        <sz val="10"/>
        <rFont val="Calibri"/>
        <family val="2"/>
        <charset val="238"/>
      </rPr>
      <t>(1)</t>
    </r>
  </si>
  <si>
    <r>
      <t xml:space="preserve">užití  </t>
    </r>
    <r>
      <rPr>
        <sz val="10"/>
        <rFont val="Calibri"/>
        <family val="2"/>
        <charset val="238"/>
      </rPr>
      <t>(1)</t>
    </r>
  </si>
  <si>
    <r>
      <t xml:space="preserve">poplatky za studium dle § 58 zákona 111/81998 Sb. </t>
    </r>
    <r>
      <rPr>
        <sz val="10"/>
        <color indexed="8"/>
        <rFont val="Calibri"/>
        <family val="2"/>
        <charset val="238"/>
      </rPr>
      <t>(1)</t>
    </r>
  </si>
  <si>
    <r>
      <t xml:space="preserve">ostatní příjmy </t>
    </r>
    <r>
      <rPr>
        <sz val="10"/>
        <color indexed="8"/>
        <rFont val="Calibri"/>
        <family val="2"/>
        <charset val="238"/>
      </rPr>
      <t>(2)</t>
    </r>
  </si>
  <si>
    <r>
      <t xml:space="preserve">Prostředky z veřejných zdrojů </t>
    </r>
    <r>
      <rPr>
        <b/>
        <sz val="10"/>
        <color indexed="8"/>
        <rFont val="Calibri"/>
        <family val="2"/>
        <charset val="238"/>
      </rPr>
      <t>běžné</t>
    </r>
  </si>
  <si>
    <r>
      <t xml:space="preserve">Prostředky z veřejných zdrojů </t>
    </r>
    <r>
      <rPr>
        <b/>
        <sz val="10"/>
        <color indexed="8"/>
        <rFont val="Calibri"/>
        <family val="2"/>
        <charset val="238"/>
      </rPr>
      <t>kapitálové</t>
    </r>
  </si>
  <si>
    <r>
      <t xml:space="preserve">Prostředky z veřejných zdrojů </t>
    </r>
    <r>
      <rPr>
        <b/>
        <sz val="10"/>
        <color indexed="8"/>
        <rFont val="Calibri"/>
        <family val="2"/>
        <charset val="238"/>
      </rPr>
      <t>celkem</t>
    </r>
  </si>
  <si>
    <t>Použité zdroje celkem</t>
  </si>
  <si>
    <t>g=e-f</t>
  </si>
  <si>
    <t>h=e-f</t>
  </si>
  <si>
    <t>PO 2 - Terciární vzdělávání, výzkum a vývoj</t>
  </si>
  <si>
    <t>2.2 Vysokoškolské vzdělávání</t>
  </si>
  <si>
    <t>2.3 Lidské zdroje ve VaV</t>
  </si>
  <si>
    <t>2.4 Partnerství a sítě</t>
  </si>
  <si>
    <t>PO 1 - Evropská centra excelence</t>
  </si>
  <si>
    <t>1.1 Evropská centra excelence</t>
  </si>
  <si>
    <t>PO 2 - Regionální VaV centra</t>
  </si>
  <si>
    <t>2.1 Regionální VaV centra</t>
  </si>
  <si>
    <t>PO 3 - Komercializace a popularizace VaV</t>
  </si>
  <si>
    <t>PO 4 – Infrastruktura pro výuku na VŠ spojenou s výzkumem</t>
  </si>
  <si>
    <t>4.1 Infrastruktura pro výuku na VŠ spojenou s výzkumem</t>
  </si>
  <si>
    <t>C  e  l  k  e  m</t>
  </si>
  <si>
    <t>Vratka nevyčerpaných prostředků</t>
  </si>
  <si>
    <t>Název údaje</t>
  </si>
  <si>
    <t>I. Běžné prostředky</t>
  </si>
  <si>
    <t>II. Kapitálové prostředky</t>
  </si>
  <si>
    <t>III. Celkem</t>
  </si>
  <si>
    <r>
      <t xml:space="preserve">poskytnuto </t>
    </r>
    <r>
      <rPr>
        <sz val="8"/>
        <rFont val="Calibri"/>
        <family val="2"/>
        <charset val="238"/>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</si>
  <si>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</si>
  <si>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</si>
  <si>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</si>
  <si>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</si>
  <si>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</si>
  <si>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charset val="238"/>
      </rPr>
      <t>celkem</t>
    </r>
    <r>
      <rPr>
        <sz val="10"/>
        <color indexed="8"/>
        <rFont val="Calibri"/>
        <family val="2"/>
        <charset val="238"/>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</si>
  <si>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</si>
  <si>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</si>
  <si>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</si>
  <si>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</si>
  <si>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</si>
  <si>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</si>
  <si>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</si>
  <si>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</si>
  <si>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</si>
  <si>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</si>
  <si>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</si>
  <si>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</si>
  <si>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M</t>
  </si>
  <si>
    <t>Mimořádné aktivity</t>
  </si>
  <si>
    <t>S</t>
  </si>
  <si>
    <t>Sociální stipendia</t>
  </si>
  <si>
    <t>U</t>
  </si>
  <si>
    <t>Ubytovací stipendia</t>
  </si>
  <si>
    <t>G</t>
  </si>
  <si>
    <t>Fond rozvoje vysokých škol</t>
  </si>
  <si>
    <t>I</t>
  </si>
  <si>
    <t>Rozvojové programy</t>
  </si>
  <si>
    <t>J</t>
  </si>
  <si>
    <t>Dotace na ubytování a stravování</t>
  </si>
  <si>
    <t>A+B</t>
  </si>
  <si>
    <r>
      <t xml:space="preserve">Druh podpory (dotační položky a ukazatele) </t>
    </r>
    <r>
      <rPr>
        <sz val="8"/>
        <color indexed="8"/>
        <rFont val="Calibri"/>
        <family val="2"/>
        <charset val="238"/>
      </rPr>
      <t>(1)</t>
    </r>
  </si>
  <si>
    <r>
      <t>poskytnuté</t>
    </r>
    <r>
      <rPr>
        <sz val="8"/>
        <color indexed="8"/>
        <rFont val="Calibri"/>
        <family val="2"/>
        <charset val="238"/>
      </rPr>
      <t xml:space="preserve"> (2)</t>
    </r>
  </si>
  <si>
    <r>
      <t>použité</t>
    </r>
    <r>
      <rPr>
        <sz val="8"/>
        <color indexed="8"/>
        <rFont val="Calibri"/>
        <family val="2"/>
        <charset val="238"/>
      </rPr>
      <t xml:space="preserve"> (3)</t>
    </r>
  </si>
  <si>
    <t>další dle specifikace VVŠ</t>
  </si>
  <si>
    <t>Vratka nevyčerp. prostředků</t>
  </si>
  <si>
    <t>OON</t>
  </si>
  <si>
    <r>
      <t xml:space="preserve">Prostředky z veřejných zdrojů </t>
    </r>
    <r>
      <rPr>
        <b/>
        <sz val="10"/>
        <color indexed="8"/>
        <rFont val="Calibri"/>
        <family val="2"/>
        <charset val="238"/>
      </rPr>
      <t xml:space="preserve">běžné </t>
    </r>
    <r>
      <rPr>
        <sz val="8"/>
        <color indexed="8"/>
        <rFont val="Calibri"/>
        <family val="2"/>
        <charset val="238"/>
      </rPr>
      <t>(1)</t>
    </r>
  </si>
  <si>
    <r>
      <t xml:space="preserve">poskytnuté </t>
    </r>
    <r>
      <rPr>
        <sz val="8"/>
        <color indexed="8"/>
        <rFont val="Calibri"/>
        <family val="2"/>
        <charset val="238"/>
      </rPr>
      <t>(2)</t>
    </r>
  </si>
  <si>
    <r>
      <rPr>
        <sz val="8"/>
        <rFont val="Calibri"/>
        <family val="2"/>
        <charset val="238"/>
      </rPr>
      <t>(3)</t>
    </r>
    <r>
      <rPr>
        <sz val="10"/>
        <rFont val="Calibri"/>
        <family val="2"/>
        <charset val="238"/>
      </rPr>
      <t xml:space="preserve"> Uvedou se prostředky fondu reprodukce majetku VVŠ, případně investičního příspěvku daného roku.  Pokud v hodnotě bude investiční příspěvek obsažen, je třeba tuto skutečnost specifikovat v komentáři.</t>
    </r>
  </si>
  <si>
    <r>
      <t>Studijní programy a s nimi spojená tvůrčí činnost</t>
    </r>
    <r>
      <rPr>
        <sz val="8"/>
        <color indexed="8"/>
        <rFont val="Calibri"/>
        <family val="2"/>
        <charset val="238"/>
      </rPr>
      <t xml:space="preserve"> (6)</t>
    </r>
  </si>
  <si>
    <t>Územní rozpočty</t>
  </si>
  <si>
    <t>f*</t>
  </si>
  <si>
    <t>Ostatní kapitoly státního rozpočtu</t>
  </si>
  <si>
    <r>
      <t xml:space="preserve">Prostředky ze zahraničí </t>
    </r>
    <r>
      <rPr>
        <sz val="10"/>
        <color indexed="8"/>
        <rFont val="Calibri"/>
        <family val="2"/>
        <charset val="238"/>
      </rPr>
      <t>(získané přímo VVŠ)</t>
    </r>
  </si>
  <si>
    <r>
      <t xml:space="preserve">Druh podpory/název programu </t>
    </r>
    <r>
      <rPr>
        <sz val="8"/>
        <color indexed="8"/>
        <rFont val="Calibri"/>
        <family val="2"/>
        <charset val="238"/>
      </rPr>
      <t>(1)</t>
    </r>
  </si>
  <si>
    <r>
      <t xml:space="preserve">poskytnuté </t>
    </r>
    <r>
      <rPr>
        <sz val="8"/>
        <color indexed="8"/>
        <rFont val="Calibri"/>
        <family val="2"/>
        <charset val="238"/>
      </rPr>
      <t>(2)</t>
    </r>
  </si>
  <si>
    <r>
      <t xml:space="preserve">použité </t>
    </r>
    <r>
      <rPr>
        <sz val="8"/>
        <color indexed="8"/>
        <rFont val="Calibri"/>
        <family val="2"/>
        <charset val="238"/>
      </rPr>
      <t>(3)</t>
    </r>
  </si>
  <si>
    <r>
      <rPr>
        <sz val="8"/>
        <color indexed="8"/>
        <rFont val="Calibri"/>
        <family val="2"/>
        <charset val="238"/>
      </rPr>
      <t>(2)</t>
    </r>
    <r>
      <rPr>
        <sz val="10"/>
        <color indexed="8"/>
        <rFont val="Calibri"/>
        <family val="2"/>
        <charset val="238"/>
      </rPr>
      <t xml:space="preserve"> Poskytnuto: jedná se o finanční prostředky, které byly vysoké škole poskytnuty v daném kalendářním roce jako podpora VaV podle zákona 130/2002 Sb. Uvádí se ve shodě s objemem finančních prostředků uvedených v rozhodnutí (sl. a, c, e).</t>
    </r>
  </si>
  <si>
    <t>j=f+i</t>
  </si>
  <si>
    <t>specifikovat dle programu</t>
  </si>
  <si>
    <r>
      <t>Vlastní použité</t>
    </r>
    <r>
      <rPr>
        <sz val="8"/>
        <color indexed="8"/>
        <rFont val="Calibri"/>
        <family val="2"/>
        <charset val="238"/>
      </rPr>
      <t xml:space="preserve"> (3)</t>
    </r>
  </si>
  <si>
    <r>
      <rPr>
        <sz val="8"/>
        <rFont val="Calibri"/>
        <family val="2"/>
        <charset val="238"/>
      </rPr>
      <t>(4)</t>
    </r>
    <r>
      <rPr>
        <sz val="9"/>
        <rFont val="Calibri"/>
        <family val="2"/>
        <charset val="238"/>
      </rPr>
      <t xml:space="preserve"> Uvedou se </t>
    </r>
    <r>
      <rPr>
        <sz val="10"/>
        <rFont val="Calibri"/>
        <family val="2"/>
        <charset val="238"/>
      </rPr>
      <t>prostředky nezařazené v předchozích sloupcích.</t>
    </r>
  </si>
  <si>
    <t>f**</t>
  </si>
  <si>
    <r>
      <t xml:space="preserve">Operační program/prioritní osa/oblast podpory  </t>
    </r>
    <r>
      <rPr>
        <sz val="8"/>
        <color indexed="8"/>
        <rFont val="Calibri"/>
        <family val="2"/>
        <charset val="238"/>
      </rPr>
      <t>(1)</t>
    </r>
  </si>
  <si>
    <r>
      <t xml:space="preserve">poskytnuté </t>
    </r>
    <r>
      <rPr>
        <sz val="8"/>
        <color indexed="8"/>
        <rFont val="Calibri"/>
        <family val="2"/>
        <charset val="238"/>
      </rPr>
      <t>(3)</t>
    </r>
  </si>
  <si>
    <r>
      <t xml:space="preserve">použité </t>
    </r>
    <r>
      <rPr>
        <sz val="8"/>
        <color indexed="8"/>
        <rFont val="Calibri"/>
        <family val="2"/>
        <charset val="238"/>
      </rPr>
      <t>(4)</t>
    </r>
  </si>
  <si>
    <r>
      <t>z toho zdroje EU v</t>
    </r>
    <r>
      <rPr>
        <sz val="10"/>
        <color indexed="8"/>
        <rFont val="Calibri"/>
        <family val="2"/>
        <charset val="238"/>
      </rPr>
      <t xml:space="preserve"> %</t>
    </r>
    <r>
      <rPr>
        <sz val="8"/>
        <color indexed="8"/>
        <rFont val="Calibri"/>
        <family val="2"/>
        <charset val="238"/>
      </rPr>
      <t xml:space="preserve"> (5)</t>
    </r>
  </si>
  <si>
    <r>
      <t xml:space="preserve">VaV </t>
    </r>
    <r>
      <rPr>
        <sz val="8"/>
        <color indexed="8"/>
        <rFont val="Calibri"/>
        <family val="2"/>
        <charset val="238"/>
      </rPr>
      <t>(2)</t>
    </r>
  </si>
  <si>
    <r>
      <rPr>
        <sz val="8"/>
        <color indexed="8"/>
        <rFont val="Calibri"/>
        <family val="2"/>
        <charset val="238"/>
      </rPr>
      <t>(5)</t>
    </r>
    <r>
      <rPr>
        <sz val="10"/>
        <color indexed="8"/>
        <rFont val="Calibri"/>
        <family val="2"/>
        <charset val="238"/>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</si>
  <si>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charset val="238"/>
      </rPr>
      <t>(9)</t>
    </r>
    <r>
      <rPr>
        <sz val="10"/>
        <color indexed="8"/>
        <rFont val="Calibri"/>
        <family val="2"/>
        <charset val="238"/>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</si>
  <si>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t>Prostředky ze zahraničí</t>
    </r>
    <r>
      <rPr>
        <b/>
        <sz val="10"/>
        <color indexed="8"/>
        <rFont val="Calibri"/>
        <family val="2"/>
        <charset val="238"/>
      </rPr>
      <t xml:space="preserve"> (získané přímo VVŠ)</t>
    </r>
  </si>
  <si>
    <r>
      <rPr>
        <sz val="8"/>
        <color indexed="8"/>
        <rFont val="Calibri"/>
        <family val="2"/>
        <charset val="238"/>
      </rPr>
      <t xml:space="preserve">(2) </t>
    </r>
    <r>
      <rPr>
        <sz val="10"/>
        <color indexed="8"/>
        <rFont val="Calibri"/>
        <family val="2"/>
        <charset val="238"/>
      </rPr>
      <t xml:space="preserve">Vysoká škola uvede pro oblast podpory financovanou z prostředků VaV dle zákona č. 130/2002 Sb. o podpoře výzkumu a vývoje zkratku VaV. </t>
    </r>
  </si>
  <si>
    <r>
      <t>VaV z národních zdrojů</t>
    </r>
    <r>
      <rPr>
        <sz val="8"/>
        <rFont val="Calibri"/>
        <family val="2"/>
        <charset val="238"/>
      </rPr>
      <t xml:space="preserve"> (2)</t>
    </r>
  </si>
  <si>
    <r>
      <t xml:space="preserve">Počet pracovníků </t>
    </r>
    <r>
      <rPr>
        <sz val="8"/>
        <rFont val="Calibri"/>
        <family val="2"/>
        <charset val="238"/>
      </rPr>
      <t>(3)</t>
    </r>
  </si>
  <si>
    <r>
      <rPr>
        <sz val="8"/>
        <color indexed="8"/>
        <rFont val="Calibri"/>
        <family val="2"/>
        <charset val="238"/>
      </rPr>
      <t>(3)</t>
    </r>
    <r>
      <rPr>
        <sz val="10"/>
        <color indexed="8"/>
        <rFont val="Calibri"/>
        <family val="2"/>
        <charset val="238"/>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</si>
  <si>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charset val="238"/>
      </rPr>
      <t>(4)</t>
    </r>
  </si>
  <si>
    <r>
      <t xml:space="preserve">vědečtí pracovníci </t>
    </r>
    <r>
      <rPr>
        <sz val="8"/>
        <rFont val="Calibri"/>
        <family val="2"/>
        <charset val="238"/>
      </rPr>
      <t>(5)</t>
    </r>
  </si>
  <si>
    <r>
      <t xml:space="preserve">ostatní </t>
    </r>
    <r>
      <rPr>
        <sz val="8"/>
        <rFont val="Calibri"/>
        <family val="2"/>
        <charset val="238"/>
      </rPr>
      <t>(6)</t>
    </r>
  </si>
  <si>
    <r>
      <rPr>
        <sz val="8"/>
        <color indexed="8"/>
        <rFont val="Calibri"/>
        <family val="2"/>
        <charset val="238"/>
      </rPr>
      <t>(5)</t>
    </r>
    <r>
      <rPr>
        <sz val="10"/>
        <color indexed="8"/>
        <rFont val="Calibri"/>
        <family val="2"/>
        <charset val="238"/>
      </rPr>
      <t xml:space="preserve"> Jedná se o vědecké pracovníky, kteří v rámci svého úvazku na vysoké škole pouze vědecky pracují. Pedagogické činnosti se nevěnují vůbec.</t>
    </r>
  </si>
  <si>
    <r>
      <t xml:space="preserve">  C  e  l  k  e  m</t>
    </r>
    <r>
      <rPr>
        <sz val="11"/>
        <rFont val="Calibri"/>
        <family val="2"/>
        <charset val="238"/>
      </rPr>
      <t xml:space="preserve"> </t>
    </r>
    <r>
      <rPr>
        <sz val="8"/>
        <rFont val="Calibri"/>
        <family val="2"/>
        <charset val="238"/>
      </rPr>
      <t xml:space="preserve"> (5)</t>
    </r>
  </si>
  <si>
    <t>Tabulka 1   Rozvaha (bilance)</t>
  </si>
  <si>
    <t>Tabulka 2   Výkaz zisku a ztráty</t>
  </si>
  <si>
    <t>Tabulka 4   Přehled o peněžních tocích (výkaz cash flow)</t>
  </si>
  <si>
    <t>Tabulka 7   Příjmy z poplatků a úhrad za další činnosti poskytované veřejnou vysokou školou</t>
  </si>
  <si>
    <r>
      <t xml:space="preserve">Tabulka 10   Neinvestiční náklady a výnosy - Koleje a menzy </t>
    </r>
    <r>
      <rPr>
        <sz val="12"/>
        <rFont val="Calibri"/>
        <family val="2"/>
        <charset val="238"/>
      </rPr>
      <t>(KaM)</t>
    </r>
  </si>
  <si>
    <t>Tabulka 10.a   Neinvestiční náklady a výnosy - oblast stravování</t>
  </si>
  <si>
    <t>Tabulka 10.b   Neinvestiční náklady a výnosy - oblast ubytování</t>
  </si>
  <si>
    <r>
      <rPr>
        <sz val="8"/>
        <color indexed="8"/>
        <rFont val="Calibri"/>
        <family val="2"/>
        <charset val="238"/>
      </rPr>
      <t>(4)</t>
    </r>
    <r>
      <rPr>
        <sz val="10"/>
        <color indexed="8"/>
        <rFont val="Calibri"/>
        <family val="2"/>
        <charset val="238"/>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</si>
  <si>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t>z toho zdroje zahr. v</t>
    </r>
    <r>
      <rPr>
        <sz val="10"/>
        <color indexed="8"/>
        <rFont val="Calibri"/>
        <family val="2"/>
        <charset val="238"/>
      </rPr>
      <t xml:space="preserve"> %</t>
    </r>
    <r>
      <rPr>
        <sz val="8"/>
        <color indexed="8"/>
        <rFont val="Calibri"/>
        <family val="2"/>
        <charset val="238"/>
      </rPr>
      <t xml:space="preserve"> (4)</t>
    </r>
  </si>
  <si>
    <r>
      <rPr>
        <sz val="8"/>
        <rFont val="Calibri"/>
        <family val="2"/>
        <charset val="238"/>
      </rPr>
      <t xml:space="preserve">(5)  </t>
    </r>
    <r>
      <rPr>
        <sz val="10"/>
        <rFont val="Calibri"/>
        <family val="2"/>
        <charset val="238"/>
      </rPr>
      <t>Součtová hodnota této tabulky se musí rovnat údaji uvedeném v tabulce 5, ř.10.</t>
    </r>
  </si>
  <si>
    <r>
      <rPr>
        <sz val="8"/>
        <color indexed="8"/>
        <rFont val="Calibri"/>
        <family val="2"/>
        <charset val="238"/>
      </rPr>
      <t>(1)</t>
    </r>
    <r>
      <rPr>
        <sz val="10"/>
        <color indexed="8"/>
        <rFont val="Calibri"/>
        <family val="2"/>
        <charset val="238"/>
      </rPr>
      <t xml:space="preserve"> Součtové údaje řádků označených tmavě šedou barvou  se musí shodovat s údaji uvedenými v tabulce 5. Součtový údaj za MŠMT </t>
    </r>
    <r>
      <rPr>
        <u/>
        <sz val="10"/>
        <color indexed="8"/>
        <rFont val="Calibri"/>
        <family val="2"/>
        <charset val="238"/>
      </rPr>
      <t>v částech označených VaV</t>
    </r>
    <r>
      <rPr>
        <sz val="10"/>
        <color indexed="8"/>
        <rFont val="Calibri"/>
        <family val="2"/>
        <charset val="238"/>
      </rPr>
      <t xml:space="preserve"> = Tab. 5, ř.6; za dotace ostatních kapitol státního rozpočtu = Tab. 5, ř.16; za územní rozpočty = Tab. 5, ř.23. Součtový údaj za MŠMT</t>
    </r>
    <r>
      <rPr>
        <u/>
        <sz val="10"/>
        <color indexed="8"/>
        <rFont val="Calibri"/>
        <family val="2"/>
        <charset val="238"/>
      </rPr>
      <t xml:space="preserve"> v částech neoznačených VaV</t>
    </r>
    <r>
      <rPr>
        <sz val="10"/>
        <color indexed="8"/>
        <rFont val="Calibri"/>
        <family val="2"/>
        <charset val="238"/>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VŠ uvede ty programy, ve kterých získává finanční prostředky (tzn. včetně IPN). Za každého poskytovatele VŠ vždy uvede součtový údaj. </t>
    </r>
  </si>
  <si>
    <r>
      <t xml:space="preserve">účet / součet </t>
    </r>
    <r>
      <rPr>
        <sz val="8"/>
        <rFont val="Calibri"/>
        <family val="2"/>
        <charset val="238"/>
      </rPr>
      <t>(2)</t>
    </r>
  </si>
  <si>
    <r>
      <t>řádek</t>
    </r>
    <r>
      <rPr>
        <sz val="9"/>
        <rFont val="Calibri"/>
        <family val="2"/>
        <charset val="238"/>
      </rPr>
      <t xml:space="preserve"> </t>
    </r>
    <r>
      <rPr>
        <sz val="8"/>
        <rFont val="Calibri"/>
        <family val="2"/>
        <charset val="238"/>
      </rPr>
      <t>(3)</t>
    </r>
  </si>
  <si>
    <r>
      <t>stav k 1.1.</t>
    </r>
    <r>
      <rPr>
        <b/>
        <sz val="8"/>
        <rFont val="Calibri"/>
        <family val="2"/>
        <charset val="238"/>
      </rPr>
      <t xml:space="preserve"> </t>
    </r>
    <r>
      <rPr>
        <sz val="8"/>
        <rFont val="Calibri"/>
        <family val="2"/>
        <charset val="238"/>
      </rPr>
      <t>(4)</t>
    </r>
  </si>
  <si>
    <r>
      <t>stav k 31.12.</t>
    </r>
    <r>
      <rPr>
        <sz val="8"/>
        <rFont val="Calibri"/>
        <family val="2"/>
        <charset val="238"/>
      </rPr>
      <t>(4)</t>
    </r>
  </si>
  <si>
    <r>
      <t xml:space="preserve">hlavní činnost </t>
    </r>
    <r>
      <rPr>
        <sz val="8"/>
        <rFont val="Calibri"/>
        <family val="2"/>
        <charset val="238"/>
      </rPr>
      <t>(4)</t>
    </r>
  </si>
  <si>
    <r>
      <t xml:space="preserve">doplňková (hospodářská) činnost </t>
    </r>
    <r>
      <rPr>
        <sz val="8"/>
        <rFont val="Calibri"/>
        <family val="2"/>
        <charset val="238"/>
      </rPr>
      <t>(4)</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</si>
  <si>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</si>
  <si>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</si>
  <si>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</si>
  <si>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charset val="238"/>
      </rPr>
      <t>(ř.2+ř.27)</t>
    </r>
  </si>
  <si>
    <r>
      <t xml:space="preserve"> v tom: </t>
    </r>
    <r>
      <rPr>
        <b/>
        <sz val="10"/>
        <rFont val="Calibri"/>
        <family val="2"/>
        <charset val="238"/>
      </rPr>
      <t xml:space="preserve">1. prostředky plynoucí přes (z) veřejné rozpočty ČR   </t>
    </r>
    <r>
      <rPr>
        <b/>
        <sz val="8"/>
        <rFont val="Calibri"/>
        <family val="2"/>
        <charset val="238"/>
      </rPr>
      <t>(ř.3+ř.13+ř.20)</t>
    </r>
  </si>
  <si>
    <r>
      <t xml:space="preserve">získané přes kapitolu MŠMT  </t>
    </r>
    <r>
      <rPr>
        <sz val="8"/>
        <rFont val="Calibri"/>
        <family val="2"/>
        <charset val="238"/>
      </rPr>
      <t>(ř.4+ř.7)</t>
    </r>
  </si>
  <si>
    <r>
      <t xml:space="preserve">dotace ostatní  </t>
    </r>
    <r>
      <rPr>
        <sz val="8"/>
        <rFont val="Calibri"/>
        <family val="2"/>
        <charset val="238"/>
      </rPr>
      <t>(ř.8+ř.12)</t>
    </r>
  </si>
  <si>
    <r>
      <t xml:space="preserve">dotace spojené se vzdělávací činností  </t>
    </r>
    <r>
      <rPr>
        <sz val="8"/>
        <rFont val="Calibri"/>
        <family val="2"/>
        <charset val="238"/>
      </rPr>
      <t>(ř.9+ř.10+ř.11)</t>
    </r>
  </si>
  <si>
    <r>
      <t xml:space="preserve">získané přes ostatní kapitoly státního rozpočtu  </t>
    </r>
    <r>
      <rPr>
        <sz val="8"/>
        <rFont val="Calibri"/>
        <family val="2"/>
        <charset val="238"/>
      </rPr>
      <t>(ř.14+ř.17)</t>
    </r>
  </si>
  <si>
    <r>
      <t xml:space="preserve">dotace na operační programy EU  </t>
    </r>
    <r>
      <rPr>
        <sz val="8"/>
        <rFont val="Calibri"/>
        <family val="2"/>
        <charset val="238"/>
      </rPr>
      <t>(ř.15+ř.16)</t>
    </r>
  </si>
  <si>
    <r>
      <t xml:space="preserve">dotace ostatní  </t>
    </r>
    <r>
      <rPr>
        <sz val="8"/>
        <rFont val="Calibri"/>
        <family val="2"/>
        <charset val="238"/>
      </rPr>
      <t>(ř.18+ř.19)</t>
    </r>
  </si>
  <si>
    <r>
      <t xml:space="preserve">získané přes územní rozpočty  </t>
    </r>
    <r>
      <rPr>
        <sz val="8"/>
        <rFont val="Calibri"/>
        <family val="2"/>
        <charset val="238"/>
      </rPr>
      <t>(ř.21+ř.24)</t>
    </r>
  </si>
  <si>
    <r>
      <t xml:space="preserve">dotace na operační programy EU  </t>
    </r>
    <r>
      <rPr>
        <sz val="8"/>
        <rFont val="Calibri"/>
        <family val="2"/>
        <charset val="238"/>
      </rPr>
      <t>(ř.22+ř.23)</t>
    </r>
  </si>
  <si>
    <r>
      <t xml:space="preserve">v tom: </t>
    </r>
    <r>
      <rPr>
        <b/>
        <sz val="10"/>
        <rFont val="Calibri"/>
        <family val="2"/>
        <charset val="238"/>
      </rPr>
      <t xml:space="preserve">2. veřejné prostředky ze zahraničí </t>
    </r>
    <r>
      <rPr>
        <sz val="10"/>
        <rFont val="Calibri"/>
        <family val="2"/>
        <charset val="238"/>
      </rPr>
      <t xml:space="preserve">(získané přímo VVŠ)  </t>
    </r>
    <r>
      <rPr>
        <sz val="8"/>
        <rFont val="Calibri"/>
        <family val="2"/>
        <charset val="238"/>
      </rPr>
      <t>(ř.28+ř.29)</t>
    </r>
  </si>
  <si>
    <r>
      <t xml:space="preserve">SOUHRN 1 </t>
    </r>
    <r>
      <rPr>
        <sz val="8"/>
        <rFont val="Calibri"/>
        <family val="2"/>
        <charset val="238"/>
      </rPr>
      <t>(4)  (ř.31+ř.36)</t>
    </r>
  </si>
  <si>
    <r>
      <t xml:space="preserve">dotace spojené se vzdělávací činností  </t>
    </r>
    <r>
      <rPr>
        <sz val="8"/>
        <rFont val="Calibri"/>
        <family val="2"/>
        <charset val="238"/>
      </rPr>
      <t>(ř.32+ř.33+ř.34+ř.35)</t>
    </r>
  </si>
  <si>
    <r>
      <t xml:space="preserve">získané přes kapitolu MŠMT  </t>
    </r>
    <r>
      <rPr>
        <sz val="8"/>
        <rFont val="Calibri"/>
        <family val="2"/>
        <charset val="238"/>
      </rPr>
      <t>(ř.5+ř.8)</t>
    </r>
  </si>
  <si>
    <r>
      <t xml:space="preserve">získané přes ostatní kapitoly státního rozpočtu </t>
    </r>
    <r>
      <rPr>
        <sz val="8"/>
        <rFont val="Calibri"/>
        <family val="2"/>
        <charset val="238"/>
      </rPr>
      <t xml:space="preserve"> (ř.15+ř.18)</t>
    </r>
  </si>
  <si>
    <r>
      <t xml:space="preserve">získané přes územní rozpočty  </t>
    </r>
    <r>
      <rPr>
        <sz val="8"/>
        <rFont val="Calibri"/>
        <family val="2"/>
        <charset val="238"/>
      </rPr>
      <t xml:space="preserve"> (ř.22+ř.25)</t>
    </r>
  </si>
  <si>
    <r>
      <t xml:space="preserve">veřejné prostředky ze zahraničí (získané přímo VVŠ) </t>
    </r>
    <r>
      <rPr>
        <sz val="8"/>
        <rFont val="Calibri"/>
        <family val="2"/>
        <charset val="238"/>
      </rPr>
      <t xml:space="preserve"> (ř.28)</t>
    </r>
  </si>
  <si>
    <r>
      <t xml:space="preserve">dotace na VaV  </t>
    </r>
    <r>
      <rPr>
        <sz val="8"/>
        <rFont val="Calibri"/>
        <family val="2"/>
        <charset val="238"/>
      </rPr>
      <t>(ř.37+ř.38+ř.39+ř.40)</t>
    </r>
  </si>
  <si>
    <r>
      <t xml:space="preserve">získané přes kapitolu MŠMT  </t>
    </r>
    <r>
      <rPr>
        <sz val="8"/>
        <rFont val="Calibri"/>
        <family val="2"/>
        <charset val="238"/>
      </rPr>
      <t>(ř.6+ř.12)</t>
    </r>
  </si>
  <si>
    <r>
      <t xml:space="preserve">získané přes ostatní kapitoly státního rozpočtu  </t>
    </r>
    <r>
      <rPr>
        <sz val="8"/>
        <rFont val="Calibri"/>
        <family val="2"/>
        <charset val="238"/>
      </rPr>
      <t>(ř.16+ř.19)</t>
    </r>
  </si>
  <si>
    <r>
      <t xml:space="preserve">získané přes územní rozpočty </t>
    </r>
    <r>
      <rPr>
        <sz val="8"/>
        <rFont val="Calibri"/>
        <family val="2"/>
        <charset val="238"/>
      </rPr>
      <t>(ř.23+ř.26)</t>
    </r>
  </si>
  <si>
    <r>
      <t xml:space="preserve">veřejné prostředky ze zahraničí (získané přímo VVŠ) </t>
    </r>
    <r>
      <rPr>
        <sz val="8"/>
        <rFont val="Calibri"/>
        <family val="2"/>
        <charset val="238"/>
      </rPr>
      <t>(ř.29)</t>
    </r>
  </si>
  <si>
    <r>
      <t xml:space="preserve">SOUHRN 2  </t>
    </r>
    <r>
      <rPr>
        <b/>
        <sz val="8"/>
        <rFont val="Calibri"/>
        <family val="2"/>
        <charset val="238"/>
      </rPr>
      <t>(ř.42+ř.46)</t>
    </r>
  </si>
  <si>
    <r>
      <t xml:space="preserve">dotace spojené se vzdělávací činností  </t>
    </r>
    <r>
      <rPr>
        <sz val="8"/>
        <rFont val="Calibri"/>
        <family val="2"/>
        <charset val="238"/>
      </rPr>
      <t>(ř.43+ř.44+ř.45)</t>
    </r>
  </si>
  <si>
    <r>
      <t xml:space="preserve">dotace ostatní  </t>
    </r>
    <r>
      <rPr>
        <sz val="8"/>
        <rFont val="Calibri"/>
        <family val="2"/>
        <charset val="238"/>
      </rPr>
      <t>(ř.8+ř.18+ř.25)</t>
    </r>
  </si>
  <si>
    <r>
      <t xml:space="preserve">veřejné prostředky ze zahraničí (získané přímo VVŠ)  </t>
    </r>
    <r>
      <rPr>
        <sz val="8"/>
        <rFont val="Calibri"/>
        <family val="2"/>
        <charset val="238"/>
      </rPr>
      <t>(ř.28)</t>
    </r>
  </si>
  <si>
    <r>
      <t xml:space="preserve">dotace na VaV </t>
    </r>
    <r>
      <rPr>
        <sz val="8"/>
        <rFont val="Calibri"/>
        <family val="2"/>
        <charset val="238"/>
      </rPr>
      <t xml:space="preserve"> (ř.47+ř.48+ř.49)</t>
    </r>
  </si>
  <si>
    <r>
      <t xml:space="preserve">dotace ostatní </t>
    </r>
    <r>
      <rPr>
        <sz val="8"/>
        <rFont val="Calibri"/>
        <family val="2"/>
        <charset val="238"/>
      </rPr>
      <t xml:space="preserve"> (ř.12+ř.19+ř.26)</t>
    </r>
  </si>
  <si>
    <r>
      <t xml:space="preserve">veřejné prostředky ze zahraničí (získané přímo VVŠ)   </t>
    </r>
    <r>
      <rPr>
        <sz val="8"/>
        <rFont val="Calibri"/>
        <family val="2"/>
        <charset val="238"/>
      </rPr>
      <t>(ř.29)</t>
    </r>
  </si>
  <si>
    <t>j=e-f</t>
  </si>
  <si>
    <r>
      <t>Ostatní použité neveřejné zdroje celkem</t>
    </r>
    <r>
      <rPr>
        <sz val="8"/>
        <color indexed="8"/>
        <rFont val="Calibri"/>
        <family val="2"/>
        <charset val="238"/>
      </rPr>
      <t xml:space="preserve"> (4)</t>
    </r>
  </si>
  <si>
    <r>
      <rPr>
        <sz val="8"/>
        <color indexed="8"/>
        <rFont val="Calibri"/>
        <family val="2"/>
        <charset val="238"/>
      </rPr>
      <t>(3)</t>
    </r>
    <r>
      <rPr>
        <sz val="10"/>
        <color indexed="8"/>
        <rFont val="Calibri"/>
        <family val="2"/>
        <charset val="238"/>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</si>
  <si>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t xml:space="preserve">Ostatní použ. neveřejné zdroje celkem </t>
    </r>
    <r>
      <rPr>
        <sz val="8"/>
        <color indexed="8"/>
        <rFont val="Calibri"/>
        <family val="2"/>
        <charset val="238"/>
      </rPr>
      <t>(9)</t>
    </r>
  </si>
  <si>
    <t>d=a+b+c</t>
  </si>
  <si>
    <r>
      <t xml:space="preserve">od zaměst-  nanců </t>
    </r>
    <r>
      <rPr>
        <sz val="8"/>
        <rFont val="Calibri"/>
        <family val="2"/>
        <charset val="238"/>
      </rPr>
      <t>(2)</t>
    </r>
  </si>
  <si>
    <r>
      <t xml:space="preserve">ostatní </t>
    </r>
    <r>
      <rPr>
        <sz val="8"/>
        <rFont val="Calibri"/>
        <family val="2"/>
        <charset val="238"/>
      </rPr>
      <t>(3)</t>
    </r>
  </si>
  <si>
    <r>
      <rPr>
        <sz val="8"/>
        <rFont val="Calibri"/>
        <family val="2"/>
        <charset val="238"/>
      </rPr>
      <t>(2)</t>
    </r>
    <r>
      <rPr>
        <sz val="10"/>
        <rFont val="Calibri"/>
        <family val="2"/>
        <charset val="238"/>
      </rPr>
      <t xml:space="preserve"> V případě, že výnosy od zaměstnnanců škola vede v doplňkové činnosti, zahrne tyto prostředky do sl. "j"a výši těchto výnosů konkrétně uvede v komentáři</t>
    </r>
  </si>
  <si>
    <r>
      <rPr>
        <sz val="8"/>
        <rFont val="Calibri"/>
        <family val="2"/>
        <charset val="238"/>
      </rPr>
      <t>(3)</t>
    </r>
    <r>
      <rPr>
        <sz val="10"/>
        <rFont val="Calibri"/>
        <family val="2"/>
        <charset val="238"/>
      </rPr>
      <t xml:space="preserve"> V případě získání prostředků na činnost v oblasti stravování z jiných veřejných zdrojů než prostředků kap. 333, VŠ uvede tuto skutečnost do sl "f" a pod tabulkou stručně upřesní, o co se jedná.</t>
    </r>
  </si>
  <si>
    <r>
      <rPr>
        <sz val="8"/>
        <rFont val="Calibri"/>
        <family val="2"/>
        <charset val="238"/>
      </rPr>
      <t>(1)</t>
    </r>
    <r>
      <rPr>
        <sz val="10"/>
        <rFont val="Calibri"/>
        <family val="2"/>
        <charset val="238"/>
      </rPr>
      <t xml:space="preserve"> Jedná se o poplatky definované v odst. 3 a 4 - § 58 zákona č. 111/1998 Sb.</t>
    </r>
  </si>
  <si>
    <r>
      <t xml:space="preserve">Úhrada za další činnosti poskytované vysokou školou </t>
    </r>
    <r>
      <rPr>
        <sz val="8"/>
        <rFont val="Calibri"/>
        <family val="2"/>
        <charset val="238"/>
      </rPr>
      <t>(4) (5)</t>
    </r>
  </si>
  <si>
    <r>
      <rPr>
        <sz val="8"/>
        <rFont val="Calibri"/>
        <family val="2"/>
        <charset val="238"/>
      </rPr>
      <t xml:space="preserve">(5) </t>
    </r>
    <r>
      <rPr>
        <sz val="10"/>
        <rFont val="Calibri"/>
        <family val="2"/>
        <charset val="238"/>
      </rPr>
      <t>VŠ vloží řádky dle potřeby. Může se jednat např. o úhradu nákladů spojených se zakončením studia, cizojazyčné potvrzení o studiu, duplikát výkazu o studium, dodatečný zápis, atp.</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</si>
  <si>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</si>
  <si>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</si>
  <si>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</si>
  <si>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</si>
  <si>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</si>
  <si>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</si>
  <si>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Aplikovaný výzkum</t>
  </si>
  <si>
    <t xml:space="preserve">     NPV</t>
  </si>
  <si>
    <t xml:space="preserve">     Specifický vysokoškolský výzkum</t>
  </si>
  <si>
    <t xml:space="preserve">     Velké infrastruktury</t>
  </si>
  <si>
    <t xml:space="preserve">     GAČR</t>
  </si>
  <si>
    <t xml:space="preserve">     TAČR</t>
  </si>
  <si>
    <t xml:space="preserve">    součtový řádek pro poskytovatele</t>
  </si>
  <si>
    <t xml:space="preserve">     IP na dlouh. koncepční rozvoj výzk. organizací</t>
  </si>
  <si>
    <t xml:space="preserve">     OP VK -Vzdělávání pro konkurenceschopnost</t>
  </si>
  <si>
    <t xml:space="preserve">     OP VaVpI - Výzkum a vývoj pro inovace</t>
  </si>
  <si>
    <r>
      <rPr>
        <sz val="8"/>
        <color indexed="8"/>
        <rFont val="Calibri"/>
        <family val="2"/>
        <charset val="238"/>
      </rPr>
      <t>(2)</t>
    </r>
    <r>
      <rPr>
        <sz val="10"/>
        <color indexed="8"/>
        <rFont val="Calibri"/>
        <family val="2"/>
        <charset val="238"/>
      </rPr>
      <t xml:space="preserve"> Obsahuje prostředky z GA ČR, TA ČR, ministerstev a dalších národních zdrojů (bez operačních programů EU).</t>
    </r>
  </si>
  <si>
    <t>3=sl.2/12/sl.1</t>
  </si>
  <si>
    <t>6=sl.5/12     /sl.4</t>
  </si>
  <si>
    <t>9=sl.8/12   /sl.7</t>
  </si>
  <si>
    <r>
      <rPr>
        <sz val="8"/>
        <rFont val="Calibri"/>
        <family val="2"/>
        <charset val="238"/>
      </rPr>
      <t>(1)</t>
    </r>
    <r>
      <rPr>
        <sz val="10"/>
        <rFont val="Calibri"/>
        <family val="2"/>
        <charset val="238"/>
      </rPr>
      <t xml:space="preserve"> Tato tabulka zahrnuje všechny veřejné zdroje vysoké školy, tedy včetně finančních prostředků souvisejících s hospodařením Kolejí a menz (KaM) a Vysokoškolských zemědělských a lesních statků (VZaLS).</t>
    </r>
  </si>
  <si>
    <t>j= f+i</t>
  </si>
  <si>
    <t>specifikace VŠ</t>
  </si>
  <si>
    <r>
      <rPr>
        <sz val="8"/>
        <rFont val="Calibri"/>
        <family val="2"/>
        <charset val="238"/>
      </rPr>
      <t>(2)</t>
    </r>
    <r>
      <rPr>
        <sz val="10"/>
        <rFont val="Calibri"/>
        <family val="2"/>
        <charset val="238"/>
      </rPr>
      <t xml:space="preserve"> Jedná se o finanční prostředky poskytnuté  vysoké škole rozhodnutím (sloupec 1, 3, 5) a použité na určitý účel v souladu s rozhodnutím (sloupec 2, 4, 6). 
</t>
    </r>
    <r>
      <rPr>
        <u/>
        <sz val="10"/>
        <rFont val="Calibri"/>
        <family val="2"/>
        <charset val="238"/>
      </rPr>
      <t>Poskytnuto</t>
    </r>
    <r>
      <rPr>
        <sz val="10"/>
        <rFont val="Calibri"/>
        <family val="2"/>
        <charset val="238"/>
      </rPr>
      <t xml:space="preserve">: jedná se o finanční prostředky, které vysoká škola v daném kalendářním roce získala na základě rozhodnutí. </t>
    </r>
    <r>
      <rPr>
        <u/>
        <sz val="10"/>
        <rFont val="Calibri"/>
        <family val="2"/>
        <charset val="238"/>
      </rPr>
      <t>Použito</t>
    </r>
    <r>
      <rPr>
        <sz val="10"/>
        <rFont val="Calibri"/>
        <family val="2"/>
        <charset val="238"/>
      </rPr>
      <t>: jedná se o finanční prostředky, které VŠ v daném kalendářním roce použila na účel v souladu s rozhodnutím.</t>
    </r>
  </si>
  <si>
    <r>
      <t xml:space="preserve">dotace na programy strukturálních fondů </t>
    </r>
    <r>
      <rPr>
        <sz val="8"/>
        <rFont val="Calibri"/>
        <family val="2"/>
        <charset val="238"/>
      </rPr>
      <t xml:space="preserve">(3) </t>
    </r>
    <r>
      <rPr>
        <sz val="8"/>
        <rFont val="Calibri"/>
        <family val="2"/>
        <charset val="238"/>
      </rPr>
      <t xml:space="preserve"> (ř.5+ř.6)</t>
    </r>
  </si>
  <si>
    <r>
      <t xml:space="preserve">dotace na programy strukturálních fondů </t>
    </r>
    <r>
      <rPr>
        <sz val="8"/>
        <rFont val="Calibri"/>
        <family val="2"/>
        <charset val="238"/>
      </rPr>
      <t>(ř.5+ř.15+ř.22)</t>
    </r>
  </si>
  <si>
    <r>
      <t>dotace na programy strukturálních fondů</t>
    </r>
    <r>
      <rPr>
        <sz val="8"/>
        <rFont val="Calibri"/>
        <family val="2"/>
        <charset val="238"/>
      </rPr>
      <t xml:space="preserve">  (ř.6+ř.16+ř.23)</t>
    </r>
  </si>
  <si>
    <t>sl. "a" Celkem = vazba na stipendijní fond (Tab. 11.c)</t>
  </si>
  <si>
    <r>
      <rPr>
        <sz val="8"/>
        <rFont val="Calibri"/>
        <family val="2"/>
        <charset val="238"/>
      </rPr>
      <t>(2)</t>
    </r>
    <r>
      <rPr>
        <sz val="10"/>
        <rFont val="Calibri"/>
        <family val="2"/>
        <charset val="238"/>
      </rPr>
      <t xml:space="preserve"> VŠ uvede počet studentů (resp. studií) nebo dalších účastníků vzdělávání, kteří poplatek/úhradu za další činosti zaplatili.</t>
    </r>
  </si>
  <si>
    <r>
      <rPr>
        <sz val="8"/>
        <rFont val="Calibri"/>
        <family val="2"/>
        <charset val="238"/>
      </rPr>
      <t>(1)</t>
    </r>
    <r>
      <rPr>
        <sz val="10"/>
        <rFont val="Calibri"/>
        <family val="2"/>
        <charset val="238"/>
      </rPr>
      <t xml:space="preserve"> VŠ uvede celkovou částku v tis. Kč, kterou na daném typu poplatku / úhradou za další činnosti poskytované veřejnou vysokou školou přijala od studentů/dalších účastníků vzdělávání v daném kalendářním roce.  </t>
    </r>
  </si>
  <si>
    <r>
      <t>z toho převody do FÚUP</t>
    </r>
    <r>
      <rPr>
        <sz val="8"/>
        <color indexed="8"/>
        <rFont val="Calibri"/>
        <family val="2"/>
        <charset val="238"/>
      </rPr>
      <t xml:space="preserve"> (6)</t>
    </r>
  </si>
  <si>
    <t xml:space="preserve">     Základní výzkum</t>
  </si>
  <si>
    <t xml:space="preserve">     IP na uskutečňování výzkumných záměrů</t>
  </si>
  <si>
    <r>
      <rPr>
        <sz val="8"/>
        <color indexed="8"/>
        <rFont val="Calibri"/>
        <family val="2"/>
        <charset val="238"/>
      </rPr>
      <t>(1)</t>
    </r>
    <r>
      <rPr>
        <sz val="10"/>
        <color indexed="8"/>
        <rFont val="Calibri"/>
        <family val="2"/>
        <charset val="238"/>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</si>
  <si>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charset val="238"/>
      </rPr>
      <t>(5)</t>
    </r>
    <r>
      <rPr>
        <sz val="10"/>
        <color indexed="8"/>
        <rFont val="Calibri"/>
        <family val="2"/>
        <charset val="238"/>
      </rPr>
      <t xml:space="preserve"> Uvedou se prostředky, které byly převedeny k řešení projektů/aktivit ostatním spoluřešitelům.</t>
    </r>
  </si>
  <si>
    <r>
      <rPr>
        <sz val="8"/>
        <color indexed="8"/>
        <rFont val="Calibri"/>
        <family val="2"/>
        <charset val="238"/>
      </rPr>
      <t>(6)</t>
    </r>
    <r>
      <rPr>
        <sz val="10"/>
        <color indexed="8"/>
        <rFont val="Calibri"/>
        <family val="2"/>
        <charset val="238"/>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</si>
  <si>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r>
      <t xml:space="preserve">     součtový řádek pro poskytovatele </t>
    </r>
    <r>
      <rPr>
        <sz val="8"/>
        <color indexed="8"/>
        <rFont val="Calibri"/>
        <family val="2"/>
        <charset val="238"/>
      </rPr>
      <t>(8)</t>
    </r>
  </si>
  <si>
    <r>
      <rPr>
        <sz val="8"/>
        <color indexed="8"/>
        <rFont val="Calibri"/>
        <family val="2"/>
        <charset val="238"/>
      </rPr>
      <t>(8)</t>
    </r>
    <r>
      <rPr>
        <sz val="10"/>
        <color indexed="8"/>
        <rFont val="Calibri"/>
        <family val="2"/>
        <charset val="238"/>
      </rPr>
      <t xml:space="preserve"> VŠ uvede v členění dle povahy poskytovaných prostředků.</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</si>
  <si>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</si>
  <si>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</si>
  <si>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</si>
  <si>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charset val="238"/>
      </rPr>
      <t>(ř.25+ř.26)</t>
    </r>
  </si>
  <si>
    <r>
      <t xml:space="preserve">Ostatní použité neveřejné zdroje </t>
    </r>
    <r>
      <rPr>
        <sz val="8"/>
        <color indexed="8"/>
        <rFont val="Calibri"/>
        <family val="2"/>
        <charset val="238"/>
      </rPr>
      <t>(7)</t>
    </r>
  </si>
  <si>
    <r>
      <rPr>
        <sz val="8"/>
        <color indexed="8"/>
        <rFont val="Calibri"/>
        <family val="2"/>
        <charset val="238"/>
      </rPr>
      <t>(7)</t>
    </r>
    <r>
      <rPr>
        <sz val="10"/>
        <color indexed="8"/>
        <rFont val="Calibri"/>
        <family val="2"/>
        <charset val="238"/>
      </rPr>
      <t xml:space="preserve"> Sloupec "i" uvádí "ostatní použité neveřejné zdroje celkem" a obsahuje prostředky na dofinancování programů/aktivit uvedených v jednotlivých řádcích (a to z neveřejných zdrojů). </t>
    </r>
  </si>
  <si>
    <r>
      <t xml:space="preserve">Nevyčerp. z poskyt. veřejných prostředků v roce </t>
    </r>
    <r>
      <rPr>
        <sz val="8"/>
        <color indexed="8"/>
        <rFont val="Calibri"/>
        <family val="2"/>
        <charset val="238"/>
      </rPr>
      <t>(7)</t>
    </r>
  </si>
  <si>
    <r>
      <t xml:space="preserve">Vratka nevyčerp. prostředků  </t>
    </r>
    <r>
      <rPr>
        <sz val="8"/>
        <color indexed="8"/>
        <rFont val="Calibri"/>
        <family val="2"/>
        <charset val="238"/>
      </rPr>
      <t>(8)</t>
    </r>
  </si>
  <si>
    <r>
      <rPr>
        <sz val="8"/>
        <color indexed="8"/>
        <rFont val="Calibri"/>
        <family val="2"/>
        <charset val="238"/>
      </rPr>
      <t>(7)</t>
    </r>
    <r>
      <rPr>
        <sz val="10"/>
        <color indexed="8"/>
        <rFont val="Calibri"/>
        <family val="2"/>
        <charset val="238"/>
      </rPr>
      <t xml:space="preserve"> Lze vyplnit, pokud se nejedná o poslední rok projektu.</t>
    </r>
  </si>
  <si>
    <r>
      <rPr>
        <sz val="8"/>
        <rFont val="Calibri"/>
        <family val="2"/>
        <charset val="238"/>
      </rPr>
      <t>(8)</t>
    </r>
    <r>
      <rPr>
        <sz val="10"/>
        <rFont val="Calibri"/>
        <family val="2"/>
        <charset val="238"/>
      </rPr>
      <t xml:space="preserve"> Lze vyplnit pouze v posledním roce projektu nebo při předčasném ukončení projektu. Jedná se o souhrnný údaj za všechny roky trvání projektu.</t>
    </r>
  </si>
  <si>
    <r>
      <rPr>
        <sz val="8"/>
        <color indexed="8"/>
        <rFont val="Calibri"/>
        <family val="2"/>
        <charset val="238"/>
      </rPr>
      <t>(6)</t>
    </r>
    <r>
      <rPr>
        <sz val="10"/>
        <color indexed="8"/>
        <rFont val="Calibri"/>
        <family val="2"/>
        <charset val="238"/>
      </rPr>
      <t xml:space="preserve"> Uvedou se prostředky, které byly převedeny k řešení projektů/aktivit ostatním spoluřešitelům.</t>
    </r>
  </si>
  <si>
    <t xml:space="preserve">Struktura celkového CASH FLOW                      </t>
  </si>
  <si>
    <t>Minulé období</t>
  </si>
  <si>
    <t>Běžné období</t>
  </si>
  <si>
    <t>Rozdíl</t>
  </si>
  <si>
    <t>Vliv na CF</t>
  </si>
  <si>
    <t xml:space="preserve">Hospodářský výsledek bežného roku                  </t>
  </si>
  <si>
    <t>001</t>
  </si>
  <si>
    <t xml:space="preserve">Odpisy dlohodobého majetku                         </t>
  </si>
  <si>
    <t>002</t>
  </si>
  <si>
    <t xml:space="preserve">Rezervy řízené předpisy                            </t>
  </si>
  <si>
    <t>003</t>
  </si>
  <si>
    <t xml:space="preserve">Přechodné účty pasivní                             </t>
  </si>
  <si>
    <t>004</t>
  </si>
  <si>
    <t xml:space="preserve">     Výdaje příštích období                        </t>
  </si>
  <si>
    <t>005</t>
  </si>
  <si>
    <t xml:space="preserve">     Výnosy příštích období                        </t>
  </si>
  <si>
    <t>006</t>
  </si>
  <si>
    <t xml:space="preserve">     Kursové rozdíly pasivní                       </t>
  </si>
  <si>
    <t>007</t>
  </si>
  <si>
    <t xml:space="preserve">     Dohadné účty pasivní                          </t>
  </si>
  <si>
    <t>008</t>
  </si>
  <si>
    <t xml:space="preserve">Přechodné účty aktivní                             </t>
  </si>
  <si>
    <t>009</t>
  </si>
  <si>
    <t xml:space="preserve">     Náklady příštích období                       </t>
  </si>
  <si>
    <t>010</t>
  </si>
  <si>
    <t xml:space="preserve">     Příjmy příštích období                        </t>
  </si>
  <si>
    <t>011</t>
  </si>
  <si>
    <t xml:space="preserve">     Kursové rozdíly aktivní                       </t>
  </si>
  <si>
    <t xml:space="preserve">     Dohadné účty aktivní                          </t>
  </si>
  <si>
    <t xml:space="preserve">Pohledávky celkem                                  </t>
  </si>
  <si>
    <t xml:space="preserve">     Z obchodního styku                            </t>
  </si>
  <si>
    <t>015</t>
  </si>
  <si>
    <t xml:space="preserve">     K účastníkům sdružení                         </t>
  </si>
  <si>
    <t>016</t>
  </si>
  <si>
    <t xml:space="preserve">     Za institucemi soc. zabezp. a zdravot. pojištění </t>
  </si>
  <si>
    <t>017</t>
  </si>
  <si>
    <t xml:space="preserve">     Daň z příjmu                                  </t>
  </si>
  <si>
    <t xml:space="preserve">     Ostatní přímé daně                            </t>
  </si>
  <si>
    <t xml:space="preserve">     Daň z přidané hodnoty                         </t>
  </si>
  <si>
    <t>020</t>
  </si>
  <si>
    <t xml:space="preserve">     Ostatní daně a poplatky                       </t>
  </si>
  <si>
    <t xml:space="preserve">     Ze vztahu ke statnímu rozpočtu                </t>
  </si>
  <si>
    <t xml:space="preserve">     Ze vztahu k rozpočtu organů ÚSC               </t>
  </si>
  <si>
    <t>023</t>
  </si>
  <si>
    <t xml:space="preserve">     Za zaměstnanci                                </t>
  </si>
  <si>
    <t>024</t>
  </si>
  <si>
    <t xml:space="preserve">     Z emitovaných dluhopisů a jiné pohledávky    </t>
  </si>
  <si>
    <t xml:space="preserve">     Opravná položka k pohledávkám                 </t>
  </si>
  <si>
    <t xml:space="preserve">Ceniny                                            </t>
  </si>
  <si>
    <t>027</t>
  </si>
  <si>
    <t xml:space="preserve">Majetkové cenné papíry                             </t>
  </si>
  <si>
    <t xml:space="preserve">Dlužné cenné pap. a vlastní dluhopisy              </t>
  </si>
  <si>
    <t>Ostatní cenné papíry a pořízení krátkodob. finan. majetku</t>
  </si>
  <si>
    <t>030</t>
  </si>
  <si>
    <t xml:space="preserve">Zásoby celkem                                      </t>
  </si>
  <si>
    <t xml:space="preserve">     Materiál na skladě a na cestě                 </t>
  </si>
  <si>
    <t xml:space="preserve">     Nedokončená výroba a polotovary vlastní výroby     </t>
  </si>
  <si>
    <t>033</t>
  </si>
  <si>
    <t xml:space="preserve">     Výrobky                                       </t>
  </si>
  <si>
    <t>034</t>
  </si>
  <si>
    <t xml:space="preserve">     Zvířata                                       </t>
  </si>
  <si>
    <t>035</t>
  </si>
  <si>
    <t xml:space="preserve">     Zboží na skladě a na cestě                    </t>
  </si>
  <si>
    <t>036</t>
  </si>
  <si>
    <t xml:space="preserve">     Poskytnuté zálohy na zásoby                   </t>
  </si>
  <si>
    <t>037</t>
  </si>
  <si>
    <t xml:space="preserve">Krátkodobé závazky                                 </t>
  </si>
  <si>
    <t>038</t>
  </si>
  <si>
    <t xml:space="preserve">     Dodavatelé                                    </t>
  </si>
  <si>
    <t>039</t>
  </si>
  <si>
    <t xml:space="preserve">     Směnky k úhradě                               </t>
  </si>
  <si>
    <t>040</t>
  </si>
  <si>
    <t xml:space="preserve">     Přijaté zálohy                                </t>
  </si>
  <si>
    <t xml:space="preserve">     Ostatní závazky                               </t>
  </si>
  <si>
    <t xml:space="preserve">     Zaměstnanci                                   </t>
  </si>
  <si>
    <t xml:space="preserve">     Ostatní závazky vůči zaměstnancům             </t>
  </si>
  <si>
    <t>044</t>
  </si>
  <si>
    <t>045</t>
  </si>
  <si>
    <t>046</t>
  </si>
  <si>
    <t xml:space="preserve">     Ostatní přímé daně                       </t>
  </si>
  <si>
    <t>047</t>
  </si>
  <si>
    <t>048</t>
  </si>
  <si>
    <t>049</t>
  </si>
  <si>
    <t xml:space="preserve">     Ze vztahu ke státnímu rozpočtu                </t>
  </si>
  <si>
    <t>050</t>
  </si>
  <si>
    <t xml:space="preserve">     Ze vztahu k rozpočtu ÚSC                      </t>
  </si>
  <si>
    <t xml:space="preserve">     Jiné závazky                                  </t>
  </si>
  <si>
    <t>053</t>
  </si>
  <si>
    <t xml:space="preserve">Krátkodobé bankovní úvěry                          </t>
  </si>
  <si>
    <t>054</t>
  </si>
  <si>
    <t xml:space="preserve">Přijaté finanční výpomoci                          </t>
  </si>
  <si>
    <t>055</t>
  </si>
  <si>
    <t xml:space="preserve">Cash flow provozní                                 </t>
  </si>
  <si>
    <t>056</t>
  </si>
  <si>
    <t xml:space="preserve">Nehmotný dlouhodobý majetek                        </t>
  </si>
  <si>
    <t>057</t>
  </si>
  <si>
    <t xml:space="preserve">     Nehmotné výsledky výzkumu a vývoje            </t>
  </si>
  <si>
    <t>058</t>
  </si>
  <si>
    <t xml:space="preserve">     Software                                      </t>
  </si>
  <si>
    <t>059</t>
  </si>
  <si>
    <t xml:space="preserve">     Předměty ocenitelných práv                    </t>
  </si>
  <si>
    <t>060</t>
  </si>
  <si>
    <t xml:space="preserve">     Drobný  dlouhodobý nehmotný majetek           </t>
  </si>
  <si>
    <t xml:space="preserve">     Ostatní  dlouhodobý nehmotný majetek          </t>
  </si>
  <si>
    <t xml:space="preserve">     Nedokončené nehmotné investice                </t>
  </si>
  <si>
    <t xml:space="preserve">     Poskytnuté zálohy na nehmot. dlouhod. majetek      </t>
  </si>
  <si>
    <t>064</t>
  </si>
  <si>
    <t xml:space="preserve">Oprávky celkem                                     </t>
  </si>
  <si>
    <t>065</t>
  </si>
  <si>
    <t xml:space="preserve">     K nehmotným výsledkům výzkumné činnosti         </t>
  </si>
  <si>
    <t xml:space="preserve">     K softwaru                                    </t>
  </si>
  <si>
    <t xml:space="preserve">     K předmětům ocenitelných práv                 </t>
  </si>
  <si>
    <t>068</t>
  </si>
  <si>
    <t xml:space="preserve">     K drobnému nehmot. dlouhodobému majetku   </t>
  </si>
  <si>
    <t xml:space="preserve">     K ostatnímu nehmot. dlouhodobému majetku</t>
  </si>
  <si>
    <t>070</t>
  </si>
  <si>
    <t xml:space="preserve">Hmotný dlouhodobý majetek                          </t>
  </si>
  <si>
    <t>071</t>
  </si>
  <si>
    <t xml:space="preserve">     Pozemky                                       </t>
  </si>
  <si>
    <t xml:space="preserve">     Umělecká díla a sbírky                        </t>
  </si>
  <si>
    <t xml:space="preserve">     Stavby                                        </t>
  </si>
  <si>
    <t xml:space="preserve">     Samostatné movité věci a soubory movité věcí     </t>
  </si>
  <si>
    <t>075</t>
  </si>
  <si>
    <t xml:space="preserve">     Pěstitelské celky trvalých porostů            </t>
  </si>
  <si>
    <t>076</t>
  </si>
  <si>
    <t xml:space="preserve">     Základní stádo a tažná zvířata                </t>
  </si>
  <si>
    <t>077</t>
  </si>
  <si>
    <t xml:space="preserve">     Drobný hmotný dlouhodobý majetek              </t>
  </si>
  <si>
    <t xml:space="preserve">     Ostatní hmotný dlouhodobý majetek</t>
  </si>
  <si>
    <t xml:space="preserve">     Nedokončené hmotné investice                  </t>
  </si>
  <si>
    <t>080</t>
  </si>
  <si>
    <t xml:space="preserve">     Poskytnuté zálohy na hmotný dlouhodobý majetek</t>
  </si>
  <si>
    <t xml:space="preserve">     Ke stavbám                                    </t>
  </si>
  <si>
    <t>083</t>
  </si>
  <si>
    <t xml:space="preserve">     K movitým věcem a souborům movitých věcí           </t>
  </si>
  <si>
    <t>084</t>
  </si>
  <si>
    <t xml:space="preserve">     K pěstitelským celkům trvalých porostů        </t>
  </si>
  <si>
    <t xml:space="preserve">     K zakladnímu stádu a tažným zvířatům          </t>
  </si>
  <si>
    <t xml:space="preserve">     K drobnému hmotnému dlouhodobému majetku      </t>
  </si>
  <si>
    <t>087</t>
  </si>
  <si>
    <t xml:space="preserve">     K ostatnímu hmotnému dlouhodobému majetku     </t>
  </si>
  <si>
    <t xml:space="preserve">Korekce vyloučením odpisů                          </t>
  </si>
  <si>
    <t xml:space="preserve">Dlouhodobý finanční majetek                        </t>
  </si>
  <si>
    <t>090</t>
  </si>
  <si>
    <t xml:space="preserve">     Podíl. cennné papíry a vklady - rozhodný vliv        </t>
  </si>
  <si>
    <t>091</t>
  </si>
  <si>
    <t xml:space="preserve">     Podíl. cenné papíry a vklady - podstatný vliv      </t>
  </si>
  <si>
    <t>092</t>
  </si>
  <si>
    <t xml:space="preserve">     Ostatní dlouhodobé cenné papíry a vklady      </t>
  </si>
  <si>
    <t>093</t>
  </si>
  <si>
    <t xml:space="preserve">     Půjčky podnikům ve skupině                    </t>
  </si>
  <si>
    <t>094</t>
  </si>
  <si>
    <t xml:space="preserve">     Ostatní dlouhodobý finanční majetek           </t>
  </si>
  <si>
    <t>095</t>
  </si>
  <si>
    <t xml:space="preserve">Cash flow z investiční činnosti                    </t>
  </si>
  <si>
    <t>096</t>
  </si>
  <si>
    <t xml:space="preserve">Dlouhodobé závazky celkem                          </t>
  </si>
  <si>
    <t>097</t>
  </si>
  <si>
    <t xml:space="preserve">     Emitované dluhopisy                           </t>
  </si>
  <si>
    <t>098</t>
  </si>
  <si>
    <t xml:space="preserve">     Závazky z pronájmu                            </t>
  </si>
  <si>
    <t>099</t>
  </si>
  <si>
    <t xml:space="preserve">     Dlouhodobě přijaté zálohy                     </t>
  </si>
  <si>
    <t xml:space="preserve">     Dlouhodobě směnky k úhradě                    </t>
  </si>
  <si>
    <t xml:space="preserve">     Ostatní dlouhodobé závazky                    </t>
  </si>
  <si>
    <t xml:space="preserve">Dlouhodobé bankovní úvěry                          </t>
  </si>
  <si>
    <t xml:space="preserve">Vlastní jmění                                      </t>
  </si>
  <si>
    <t xml:space="preserve">Fondy                                              </t>
  </si>
  <si>
    <t xml:space="preserve">Oceňovací rozdíly z přecenění majetku a závazků    </t>
  </si>
  <si>
    <t xml:space="preserve">Nerozděl. zisk, neuhraz. ztráta minulých let            </t>
  </si>
  <si>
    <t xml:space="preserve">Hospodářský výsledek ve schvalovacím řízení        </t>
  </si>
  <si>
    <t xml:space="preserve">Korekce snížením disponibilního zisku běžného roku </t>
  </si>
  <si>
    <t xml:space="preserve">Cash flow z finanční činnosti                      </t>
  </si>
  <si>
    <t xml:space="preserve">Cash flow celkové                                  </t>
  </si>
  <si>
    <t xml:space="preserve">Stav peněžních prostředků                          </t>
  </si>
  <si>
    <r>
      <t xml:space="preserve">Ostatní použité neveřej. zdroje </t>
    </r>
    <r>
      <rPr>
        <sz val="8"/>
        <color indexed="8"/>
        <rFont val="Calibri"/>
        <family val="2"/>
        <charset val="238"/>
      </rPr>
      <t>(5)</t>
    </r>
  </si>
  <si>
    <r>
      <t xml:space="preserve">Převody do fondů </t>
    </r>
    <r>
      <rPr>
        <sz val="8"/>
        <color indexed="8"/>
        <rFont val="Calibri"/>
        <family val="2"/>
        <charset val="238"/>
      </rPr>
      <t>(4)</t>
    </r>
  </si>
  <si>
    <r>
      <t>z toho zajištěno spoluřešit.</t>
    </r>
    <r>
      <rPr>
        <sz val="8"/>
        <color indexed="8"/>
        <rFont val="Calibri"/>
        <family val="2"/>
        <charset val="238"/>
      </rPr>
      <t xml:space="preserve"> (5)</t>
    </r>
  </si>
  <si>
    <r>
      <t>z toho zajištěno spoluřešit.</t>
    </r>
    <r>
      <rPr>
        <sz val="8"/>
        <color indexed="8"/>
        <rFont val="Calibri"/>
        <family val="2"/>
        <charset val="238"/>
      </rPr>
      <t xml:space="preserve"> (6)</t>
    </r>
  </si>
  <si>
    <t>příjmy z prodeje nehm. a hmot.dlouhod.majetku</t>
  </si>
  <si>
    <r>
      <t>ostatní příjmy celkem</t>
    </r>
    <r>
      <rPr>
        <sz val="10"/>
        <rFont val="Calibri"/>
        <family val="2"/>
        <charset val="238"/>
      </rPr>
      <t xml:space="preserve"> </t>
    </r>
    <r>
      <rPr>
        <sz val="8"/>
        <rFont val="Calibri"/>
        <family val="2"/>
        <charset val="238"/>
      </rPr>
      <t>(1)</t>
    </r>
  </si>
  <si>
    <r>
      <t xml:space="preserve">            ostatní inv. užití </t>
    </r>
    <r>
      <rPr>
        <sz val="8"/>
        <rFont val="Calibri"/>
        <family val="2"/>
        <charset val="238"/>
      </rPr>
      <t>(1)</t>
    </r>
  </si>
  <si>
    <r>
      <t>Neinvestiční celkem</t>
    </r>
    <r>
      <rPr>
        <sz val="8"/>
        <rFont val="Calibri"/>
        <family val="2"/>
        <charset val="238"/>
      </rPr>
      <t xml:space="preserve"> (1)</t>
    </r>
  </si>
  <si>
    <r>
      <t xml:space="preserve">Transfer znalostí </t>
    </r>
    <r>
      <rPr>
        <sz val="8"/>
        <rFont val="Calibri"/>
        <family val="2"/>
        <charset val="238"/>
      </rPr>
      <t>(1)</t>
    </r>
  </si>
  <si>
    <r>
      <t xml:space="preserve">Příjmy z licenčních smluv </t>
    </r>
    <r>
      <rPr>
        <sz val="8"/>
        <rFont val="Calibri"/>
        <family val="2"/>
        <charset val="238"/>
      </rPr>
      <t>(2)</t>
    </r>
  </si>
  <si>
    <r>
      <t xml:space="preserve">Příjmy ze smluvního výzkumu </t>
    </r>
    <r>
      <rPr>
        <sz val="8"/>
        <rFont val="Calibri"/>
        <family val="2"/>
        <charset val="238"/>
      </rPr>
      <t>(3)</t>
    </r>
  </si>
  <si>
    <r>
      <t xml:space="preserve">Placené vzdělávací kurzy pro zaměstnance subjektů aplikační sféry </t>
    </r>
    <r>
      <rPr>
        <sz val="8"/>
        <rFont val="Calibri"/>
        <family val="2"/>
        <charset val="238"/>
      </rPr>
      <t>(4)</t>
    </r>
  </si>
  <si>
    <r>
      <t xml:space="preserve">Konzultace a poradenství </t>
    </r>
    <r>
      <rPr>
        <sz val="8"/>
        <rFont val="Calibri"/>
        <family val="2"/>
        <charset val="238"/>
      </rPr>
      <t>(5)</t>
    </r>
  </si>
  <si>
    <r>
      <rPr>
        <sz val="8"/>
        <color indexed="8"/>
        <rFont val="Calibri"/>
        <family val="2"/>
        <charset val="238"/>
      </rPr>
      <t>(2)</t>
    </r>
    <r>
      <rPr>
        <sz val="10"/>
        <color indexed="8"/>
        <rFont val="Calibri"/>
        <family val="2"/>
        <charset val="238"/>
      </rPr>
      <t xml:space="preserve"> </t>
    </r>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</si>
  <si>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rFont val="Calibri"/>
        <family val="2"/>
        <charset val="238"/>
      </rPr>
      <t>(4)</t>
    </r>
    <r>
      <rPr>
        <sz val="10"/>
        <rFont val="Calibri"/>
        <family val="2"/>
        <charset val="238"/>
      </rPr>
      <t xml:space="preserve"> Údaje se vyplňují  zaokrouhlené na celé tisíce bez desetinných míst.</t>
    </r>
  </si>
  <si>
    <r>
      <rPr>
        <sz val="8"/>
        <color indexed="8"/>
        <rFont val="Calibri"/>
        <family val="2"/>
        <charset val="238"/>
      </rPr>
      <t>(4)</t>
    </r>
    <r>
      <rPr>
        <sz val="10"/>
        <color indexed="8"/>
        <rFont val="Calibri"/>
        <family val="2"/>
        <charset val="238"/>
      </rPr>
      <t xml:space="preserve"> Uvedou se prostředky použité v roce 2012 na přípravu a realizaci projektů v souladu s Rozhodnutím.</t>
    </r>
  </si>
  <si>
    <r>
      <rPr>
        <sz val="8"/>
        <color indexed="8"/>
        <rFont val="Calibri"/>
        <family val="2"/>
        <charset val="238"/>
      </rPr>
      <t>(5)</t>
    </r>
    <r>
      <rPr>
        <b/>
        <sz val="10"/>
        <color indexed="8"/>
        <rFont val="Calibri"/>
        <family val="2"/>
        <charset val="238"/>
      </rPr>
      <t xml:space="preserve"> 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</si>
  <si>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t xml:space="preserve">prostory </t>
    </r>
    <r>
      <rPr>
        <sz val="8"/>
        <rFont val="Calibri"/>
        <family val="2"/>
        <charset val="238"/>
      </rPr>
      <t>(7)</t>
    </r>
  </si>
  <si>
    <r>
      <rPr>
        <sz val="8"/>
        <color indexed="8"/>
        <rFont val="Calibri"/>
        <family val="2"/>
        <charset val="238"/>
      </rPr>
      <t>(7)</t>
    </r>
    <r>
      <rPr>
        <sz val="10"/>
        <color indexed="8"/>
        <rFont val="Calibri"/>
        <family val="2"/>
        <charset val="238"/>
      </rPr>
      <t xml:space="preserve"> Do řádku</t>
    </r>
    <r>
      <rPr>
        <b/>
        <sz val="10"/>
        <color indexed="8"/>
        <rFont val="Calibri"/>
        <family val="2"/>
        <charset val="238"/>
      </rPr>
      <t xml:space="preserve"> "Prostory" </t>
    </r>
    <r>
      <rPr>
        <sz val="10"/>
        <color indexed="8"/>
        <rFont val="Calibri"/>
        <family val="2"/>
        <charset val="238"/>
      </rPr>
      <t>se doplní výnosy z nájmů, pokud se nejedná o celé budovy, stavby nebo haly.</t>
    </r>
  </si>
  <si>
    <r>
      <rPr>
        <sz val="8"/>
        <color indexed="8"/>
        <rFont val="Calibri"/>
        <family val="2"/>
        <charset val="238"/>
      </rPr>
      <t>(1)</t>
    </r>
    <r>
      <rPr>
        <sz val="10"/>
        <color indexed="8"/>
        <rFont val="Calibri"/>
        <family val="2"/>
        <charset val="238"/>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</si>
  <si>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</si>
  <si>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</si>
  <si>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</si>
  <si>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</si>
  <si>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</si>
  <si>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</si>
  <si>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</si>
  <si>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</si>
  <si>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</si>
  <si>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</si>
  <si>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</si>
  <si>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</si>
  <si>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</si>
  <si>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</si>
  <si>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t xml:space="preserve">Tržby  za vlastní služby </t>
    </r>
    <r>
      <rPr>
        <sz val="8"/>
        <rFont val="Calibri"/>
        <family val="2"/>
        <charset val="238"/>
      </rPr>
      <t>(6)</t>
    </r>
  </si>
  <si>
    <r>
      <rPr>
        <sz val="8"/>
        <color indexed="8"/>
        <rFont val="Calibri"/>
        <family val="2"/>
        <charset val="238"/>
      </rPr>
      <t>(6)</t>
    </r>
    <r>
      <rPr>
        <sz val="10"/>
        <color indexed="8"/>
        <rFont val="Calibri"/>
        <family val="2"/>
        <charset val="238"/>
      </rPr>
      <t xml:space="preserve"> Do řádku "</t>
    </r>
    <r>
      <rPr>
        <b/>
        <sz val="10"/>
        <color indexed="8"/>
        <rFont val="Calibri"/>
        <family val="2"/>
        <charset val="238"/>
      </rPr>
      <t>Tržby za vlastní služby</t>
    </r>
    <r>
      <rPr>
        <sz val="10"/>
        <color indexed="8"/>
        <rFont val="Calibri"/>
        <family val="2"/>
        <charset val="238"/>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</si>
  <si>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t xml:space="preserve">Tab. 8.a:    Pracovníci a mzdové prostředky </t>
    </r>
    <r>
      <rPr>
        <sz val="11"/>
        <rFont val="Calibri"/>
        <family val="2"/>
        <charset val="238"/>
      </rPr>
      <t>(dle zdroje financování mzdy a OON)</t>
    </r>
    <r>
      <rPr>
        <sz val="8"/>
        <rFont val="Calibri"/>
        <family val="2"/>
        <charset val="238"/>
      </rPr>
      <t xml:space="preserve"> (1)</t>
    </r>
  </si>
  <si>
    <t xml:space="preserve">Tabulka 8   Pracovníci a mzdové prostředky </t>
  </si>
  <si>
    <r>
      <t xml:space="preserve">Tab. 8.b:    Pracovníci a mzdové prostředky </t>
    </r>
    <r>
      <rPr>
        <sz val="11"/>
        <rFont val="Calibri"/>
        <family val="2"/>
        <charset val="238"/>
      </rPr>
      <t>(bez OON)</t>
    </r>
  </si>
  <si>
    <t xml:space="preserve">Tabulka 3   Hospodářský výsledek </t>
  </si>
  <si>
    <r>
      <t xml:space="preserve">Tabulka 5   Veřejné zdroje financování VVŠ: prostředky poskytnuté a prostředky použité </t>
    </r>
    <r>
      <rPr>
        <sz val="8"/>
        <rFont val="Calibri"/>
        <family val="2"/>
        <charset val="238"/>
      </rPr>
      <t>(1)</t>
    </r>
  </si>
  <si>
    <t>Tabulka 5.a   Financování vzdělávací a vědecké, výzkumné, vývojové a inovační, umělecké a další tvůrčí činnosti</t>
  </si>
  <si>
    <t xml:space="preserve">Tabulka 5.b   Financování výzkumu a vývoje  </t>
  </si>
  <si>
    <t>Tabulka 5.c  Financování programů reprodukce majetku</t>
  </si>
  <si>
    <r>
      <rPr>
        <sz val="8"/>
        <rFont val="Calibri"/>
        <family val="2"/>
        <charset val="238"/>
      </rPr>
      <t>(1)</t>
    </r>
    <r>
      <rPr>
        <sz val="10"/>
        <rFont val="Calibri"/>
        <family val="2"/>
        <charset val="238"/>
      </rPr>
      <t xml:space="preserve"> Uvedou se prostředky, které škola v roce </t>
    </r>
    <r>
      <rPr>
        <sz val="10"/>
        <rFont val="Calibri"/>
        <family val="2"/>
        <charset val="238"/>
      </rPr>
      <t>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</si>
  <si>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rFont val="Calibri"/>
        <family val="2"/>
        <charset val="238"/>
      </rPr>
      <t>(2)</t>
    </r>
    <r>
      <rPr>
        <sz val="10"/>
        <rFont val="Calibri"/>
        <family val="2"/>
        <charset val="238"/>
      </rPr>
      <t xml:space="preserve"> Uvedou se finanční prostředky ve výši dle vystavených limitek k 31. 12. </t>
    </r>
  </si>
  <si>
    <t>Tabulka 5.d   Financování programů strukturálních fondů</t>
  </si>
  <si>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</si>
  <si>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</si>
  <si>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</si>
  <si>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</si>
  <si>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</si>
  <si>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</si>
  <si>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</si>
  <si>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</si>
  <si>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</si>
  <si>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</si>
  <si>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r>
      <rPr>
        <sz val="8"/>
        <rFont val="Calibri"/>
        <family val="2"/>
        <charset val="238"/>
      </rPr>
      <t>(1)</t>
    </r>
    <r>
      <rPr>
        <sz val="10"/>
        <rFont val="Calibri"/>
        <family val="2"/>
        <charset val="238"/>
      </rPr>
      <t xml:space="preserve"> V případě použití tohoto řádku VVŠ blíže specifikuje.</t>
    </r>
  </si>
  <si>
    <t>ze zisku za předchozí rok</t>
  </si>
  <si>
    <t>ze  zisku za předchozí rok</t>
  </si>
  <si>
    <r>
      <t xml:space="preserve">mzdy </t>
    </r>
    <r>
      <rPr>
        <sz val="8"/>
        <rFont val="Calibri"/>
        <family val="2"/>
        <charset val="238"/>
      </rPr>
      <t>(7)</t>
    </r>
  </si>
  <si>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</si>
  <si>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</si>
  <si>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charset val="238"/>
      </rPr>
      <t>(1)</t>
    </r>
  </si>
  <si>
    <r>
      <t xml:space="preserve">Výnosy za rok </t>
    </r>
    <r>
      <rPr>
        <sz val="8"/>
        <rFont val="Calibri"/>
        <family val="2"/>
        <charset val="238"/>
      </rPr>
      <t xml:space="preserve"> (1)</t>
    </r>
  </si>
  <si>
    <r>
      <rPr>
        <sz val="8"/>
        <color indexed="8"/>
        <rFont val="Calibri"/>
        <family val="2"/>
        <charset val="238"/>
      </rPr>
      <t>(3)</t>
    </r>
    <r>
      <rPr>
        <sz val="10"/>
        <color indexed="8"/>
        <rFont val="Calibri"/>
        <family val="2"/>
        <charset val="238"/>
      </rPr>
      <t xml:space="preserve"> Uvedou se prostředky, které byly vysoké škole poskytnuty v daném roce na základě Rozhodnutí o poskytnutí dotace na přípravu a realizaci všech projektů uvedeného operačního programu a prioritní osy. </t>
    </r>
  </si>
  <si>
    <r>
      <rPr>
        <sz val="8"/>
        <rFont val="Calibri"/>
        <family val="2"/>
        <charset val="238"/>
      </rPr>
      <t>(4)</t>
    </r>
    <r>
      <rPr>
        <sz val="10"/>
        <rFont val="Calibri"/>
        <family val="2"/>
        <charset val="238"/>
      </rPr>
      <t xml:space="preserve"> Jedná se o činnosti související se studiem jiné než podle § 58 zák.111/1998 Sb.</t>
    </r>
  </si>
  <si>
    <r>
      <rPr>
        <sz val="8"/>
        <rFont val="Calibri"/>
        <family val="2"/>
        <charset val="238"/>
      </rPr>
      <t>(1)</t>
    </r>
    <r>
      <rPr>
        <sz val="10"/>
        <rFont val="Calibri"/>
        <family val="2"/>
        <charset val="238"/>
      </rPr>
      <t xml:space="preserve"> Zpracování "Výkazu zisku a ztráty" se řídí § 6 a §§ 26 až 28  Vyhlášky 504/2002 Sb.</t>
    </r>
  </si>
  <si>
    <r>
      <rPr>
        <sz val="8"/>
        <rFont val="Calibri"/>
        <family val="2"/>
        <charset val="238"/>
      </rPr>
      <t>(1)</t>
    </r>
    <r>
      <rPr>
        <sz val="10"/>
        <rFont val="Calibri"/>
        <family val="2"/>
        <charset val="238"/>
      </rPr>
      <t xml:space="preserve"> Údaje budou vyplněny v souladu s účetní evidencí vysoké školy.</t>
    </r>
  </si>
  <si>
    <t xml:space="preserve"> sl. "b" Celkem = poplatky zaúčtované ve výnosech</t>
  </si>
  <si>
    <r>
      <rPr>
        <sz val="8"/>
        <color indexed="8"/>
        <rFont val="Calibri"/>
        <family val="2"/>
        <charset val="238"/>
      </rPr>
      <t>(7)</t>
    </r>
    <r>
      <rPr>
        <sz val="10"/>
        <color indexed="8"/>
        <rFont val="Calibri"/>
        <family val="2"/>
        <charset val="238"/>
      </rPr>
      <t xml:space="preserve"> Hodnota mezd CELKEM v řádku 6 (CELKEM) tab. 8.a se rovná hodnotě mezd CELKEM ve sl. 8, ř. 11 tabulky 8.b.</t>
    </r>
  </si>
  <si>
    <r>
      <rPr>
        <sz val="8"/>
        <rFont val="Calibri"/>
        <family val="2"/>
        <charset val="238"/>
      </rPr>
      <t>(2)</t>
    </r>
    <r>
      <rPr>
        <sz val="10"/>
        <rFont val="Calibri"/>
        <family val="2"/>
        <charset val="238"/>
      </rPr>
      <t xml:space="preserve"> VVŠ uvede celkovou částku, kterou vyplatila na stipendiích - odděleně pro studenty a pro ostatní účastníky vzdělávání.</t>
    </r>
  </si>
  <si>
    <r>
      <rPr>
        <sz val="8"/>
        <rFont val="Calibri"/>
        <family val="2"/>
        <charset val="238"/>
      </rPr>
      <t>(2)</t>
    </r>
    <r>
      <rPr>
        <sz val="10"/>
        <rFont val="Calibri"/>
        <family val="2"/>
        <charset val="238"/>
      </rPr>
      <t xml:space="preserve"> V případě, že výnosy od zaměstnnanců škola vede v doplňkové činnosti, zahrne tyto prostředky do sl. "j"a výši těchto výnosů konkrétně uvede v komentáři.</t>
    </r>
  </si>
  <si>
    <r>
      <rPr>
        <sz val="8"/>
        <rFont val="Calibri"/>
        <family val="2"/>
        <charset val="238"/>
      </rPr>
      <t>(1)</t>
    </r>
    <r>
      <rPr>
        <sz val="10"/>
        <rFont val="Calibri"/>
        <family val="2"/>
        <charset val="238"/>
      </rPr>
      <t xml:space="preserve"> Do projednání výroční zprávy o hospodaření s MŠMT se jedná o návrh.</t>
    </r>
  </si>
  <si>
    <r>
      <rPr>
        <sz val="8"/>
        <rFont val="Calibri"/>
        <family val="2"/>
        <charset val="238"/>
      </rPr>
      <t>(2)</t>
    </r>
    <r>
      <rPr>
        <sz val="10"/>
        <rFont val="Calibri"/>
        <family val="2"/>
        <charset val="238"/>
      </rPr>
      <t xml:space="preserve"> Údaje v podbarvených polích se načtou automaticky z vyplněných tabulek 11.a až 11.g.</t>
    </r>
  </si>
  <si>
    <t>Součet počátečních stavů fondů k 1. 1. roku (pole a1) se rovná  údaji z řádku 0089 sl. 1 tab. 1 - Rozvaha.</t>
  </si>
  <si>
    <t>Součet koncových stavů fondů k 31. 12. roku (pole e1) se rovná  údaji z řádku 0089 sl. 2 tab. 1 - Rozvaha.</t>
  </si>
  <si>
    <r>
      <rPr>
        <sz val="8"/>
        <rFont val="Calibri"/>
        <family val="2"/>
        <charset val="238"/>
      </rPr>
      <t>(1)</t>
    </r>
    <r>
      <rPr>
        <sz val="10"/>
        <rFont val="Calibri"/>
        <family val="2"/>
        <charset val="238"/>
      </rPr>
      <t xml:space="preserve"> V případě použití tohoto řádku, VVŠ blíže specifikuje.</t>
    </r>
  </si>
  <si>
    <r>
      <rPr>
        <sz val="8"/>
        <rFont val="Calibri"/>
        <family val="2"/>
        <charset val="238"/>
      </rPr>
      <t>(2)</t>
    </r>
    <r>
      <rPr>
        <sz val="10"/>
        <rFont val="Calibri"/>
        <family val="2"/>
        <charset val="238"/>
      </rPr>
      <t xml:space="preserve"> V případě použití tohoto řádku VVŠ blíže specifikuje.</t>
    </r>
  </si>
  <si>
    <r>
      <rPr>
        <sz val="8"/>
        <rFont val="Calibri"/>
        <family val="2"/>
        <charset val="238"/>
      </rPr>
      <t>(1)</t>
    </r>
    <r>
      <rPr>
        <sz val="10"/>
        <rFont val="Calibri"/>
        <family val="2"/>
        <charset val="238"/>
      </rPr>
      <t xml:space="preserve"> Uvést čerpání ve struktuře podle vnitřních předpisů VVŠ.</t>
    </r>
  </si>
  <si>
    <t>Součet hodnot sloupku "b", resp. "c"  za oblast stravování a sloupku "b", resp. "c" za oblast ubytování se rovná součtu hodnot z řádku 0042 sl. 1, resp. sl. 2 dílčího výkazu zisku a ztrát (Tab. 2) za součást školy KaM.</t>
  </si>
  <si>
    <t>Součet hodnot sloupků "h", resp. "k"  za oblast stravování a sloupků "h", resp. "k" za oblast ubytování se rovná součtu hodnot z řádku 0079 sl. 1, resp. sl. 2 dílčího výkazu zisku a ztrát (Tab. 2) za součást školy KaM.</t>
  </si>
  <si>
    <t>Podle potřeby vložit další řádky.</t>
  </si>
  <si>
    <r>
      <rPr>
        <sz val="8"/>
        <rFont val="Calibri"/>
        <family val="2"/>
        <charset val="238"/>
      </rPr>
      <t>(3)</t>
    </r>
    <r>
      <rPr>
        <sz val="10"/>
        <rFont val="Calibri"/>
        <family val="2"/>
        <charset val="238"/>
      </rPr>
      <t xml:space="preserve"> Jedná se o veřejné prostředky na financování projektů strukturálních fondů, zahrnuje všechny veřejné prostředky (jak evropskou, tak českou část spolufinancování).</t>
    </r>
  </si>
  <si>
    <r>
      <rPr>
        <sz val="8"/>
        <rFont val="Calibri"/>
        <family val="2"/>
        <charset val="238"/>
      </rPr>
      <t xml:space="preserve">(4) </t>
    </r>
    <r>
      <rPr>
        <sz val="10"/>
        <rFont val="Calibri"/>
        <family val="2"/>
        <charset val="238"/>
      </rPr>
      <t>Část tabulky Souhrn 1 a Souhrn 2 slouží k třídění údajů uvedených v předchozích řádcích tabulky 5.</t>
    </r>
  </si>
  <si>
    <r>
      <rPr>
        <sz val="8"/>
        <rFont val="Calibri"/>
        <family val="2"/>
        <charset val="238"/>
      </rPr>
      <t>(2)</t>
    </r>
    <r>
      <rPr>
        <sz val="10"/>
        <rFont val="Calibri"/>
        <family val="2"/>
        <charset val="238"/>
      </rPr>
      <t xml:space="preserve"> Vyhláškou je dáno pouze označení a členění textů; čísla příslušných účtů jsou doplněna pro lepší orientaci ve výkazu.</t>
    </r>
  </si>
  <si>
    <r>
      <rPr>
        <sz val="8"/>
        <color indexed="8"/>
        <rFont val="Calibri"/>
        <family val="2"/>
        <charset val="238"/>
      </rPr>
      <t>(4)</t>
    </r>
    <r>
      <rPr>
        <sz val="10"/>
        <color indexed="8"/>
        <rFont val="Calibri"/>
        <family val="2"/>
        <charset val="238"/>
      </rPr>
      <t xml:space="preserve"> </t>
    </r>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</si>
  <si>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charset val="238"/>
      </rPr>
      <t>(3)</t>
    </r>
    <r>
      <rPr>
        <sz val="10"/>
        <rFont val="Calibri"/>
        <family val="2"/>
        <charset val="238"/>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</si>
  <si>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charset val="238"/>
      </rPr>
      <t>(3)</t>
    </r>
    <r>
      <rPr>
        <sz val="10"/>
        <color indexed="8"/>
        <rFont val="Calibri"/>
        <family val="2"/>
        <charset val="238"/>
      </rPr>
      <t xml:space="preserve"> </t>
    </r>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</si>
  <si>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</si>
  <si>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r>
      <rPr>
        <sz val="8"/>
        <color indexed="8"/>
        <rFont val="Calibri"/>
        <family val="2"/>
        <charset val="238"/>
      </rPr>
      <t>(6)</t>
    </r>
    <r>
      <rPr>
        <sz val="10"/>
        <color indexed="8"/>
        <rFont val="Calibri"/>
        <family val="2"/>
        <charset val="238"/>
      </rPr>
      <t xml:space="preserve"> Úvazky pracovníků, kteří se nevěnují ani pedagogické ani vědecké činnosti. Jde zejména o technicko- hospodářské pracovníky, provozní a obchodně provozní pracovníky, zdravotní a ostatní pracovníky, atp.</t>
    </r>
  </si>
  <si>
    <r>
      <rPr>
        <sz val="8"/>
        <color indexed="8"/>
        <rFont val="Calibri"/>
        <family val="2"/>
        <charset val="238"/>
      </rPr>
      <t>(4)</t>
    </r>
    <r>
      <rPr>
        <sz val="10"/>
        <color indexed="8"/>
        <rFont val="Calibri"/>
        <family val="2"/>
        <charset val="238"/>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</si>
  <si>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t>Tabulka 2   Výkaz zisku a ztráty vysoká škola</t>
  </si>
  <si>
    <t>Tabulka 2   Výkaz zisku a ztráty KaM</t>
  </si>
  <si>
    <t>Menza</t>
  </si>
  <si>
    <t>HČ ostatní (3): nedočerpaná konta bývalých studentů, prodej materiálu, převod z FÚUP na stravování zahraničních studentů, příspěvek ze sociálního fondu na stravování zaměstnanců.</t>
  </si>
  <si>
    <t>Kolej Brtnická</t>
  </si>
  <si>
    <t>Kolej Blegionářů</t>
  </si>
  <si>
    <t xml:space="preserve">     K institucím soc. zabezp. a zdravot. pojištění</t>
  </si>
  <si>
    <t>příspěvky na stravování zaměstnanců</t>
  </si>
  <si>
    <t>kulturní a sportovní vyžití zaměstnanců</t>
  </si>
  <si>
    <t xml:space="preserve">peněžní odměny a nepeněžní dary zaměstnancům </t>
  </si>
  <si>
    <t>Zahraniční rozvojová pomoc, zahraniční studenti - stážisté</t>
  </si>
  <si>
    <t>mimořádná (motivační) stipendia</t>
  </si>
  <si>
    <r>
      <t xml:space="preserve">Ostatní </t>
    </r>
    <r>
      <rPr>
        <sz val="8"/>
        <rFont val="Calibri"/>
        <family val="2"/>
        <charset val="238"/>
      </rPr>
      <t>(1) FPP</t>
    </r>
  </si>
  <si>
    <t>správní úkony spojené se zápisem</t>
  </si>
  <si>
    <t>druhopisy karty studenta při poškození či ztrátě</t>
  </si>
  <si>
    <t>výpis studijních výsledků</t>
  </si>
  <si>
    <t>133D21V007301</t>
  </si>
  <si>
    <t>VŠPJ - Výstavba výukového centra</t>
  </si>
  <si>
    <t>Podpora rozvoje lidských zdrojů, vzdělávání seniorů</t>
  </si>
  <si>
    <t>Národní agentura pro evropské  vzdělávací programy</t>
  </si>
  <si>
    <t>(1) Součtové údaje řádků označených tmavě šedou barvou  se musí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Pokud škola realizuje vzdělávací projekt/program financovaný pouze z neveřejných zdrojů, realizuje aktivity v rámci doplňkové činnosti za úplatu, apod., do této tabulky je uvádět v řádcích nebude.</t>
  </si>
  <si>
    <t xml:space="preserve">(2) Poskytnuto: jedná se o finanční prostředky, které byly vysoké škole poskytnuty v daném kalendářním roce na základě rozhodnutí (sloupec a, c, e). </t>
  </si>
  <si>
    <t>(3) Použito: jedná se o finanční prostředky, které 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</si>
  <si>
    <t>(4)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</si>
  <si>
    <t xml:space="preserve">(5) Sloupec "k" uvádí "ostatní použité neveřejné zdroje celkem" a obsahuje prostředky na dofinancování programů/aktivit uvedených v jednotlivých řádcích (a to pouze z neveřejných zdrojů). </t>
  </si>
  <si>
    <t>Kraj Vysočina OP VK - PO 3 Další vzdělávání</t>
  </si>
  <si>
    <t>3.2. Podpora nabídky dalšího vzdělávání</t>
  </si>
  <si>
    <t xml:space="preserve">    Ministerstvo pro místní rozvoj</t>
  </si>
  <si>
    <t>ERDF Evropská územní spolupráce</t>
  </si>
  <si>
    <r>
      <rPr>
        <sz val="8"/>
        <rFont val="Calibri"/>
        <family val="2"/>
        <charset val="238"/>
      </rPr>
      <t>(1)</t>
    </r>
    <r>
      <rPr>
        <sz val="10"/>
        <rFont val="Calibri"/>
        <family val="2"/>
        <charset val="238"/>
      </rPr>
      <t xml:space="preserve"> VVŠ uvede, jaké další zdroje použila k financování stipendií. Jde o fond provozních prostředků.</t>
    </r>
  </si>
  <si>
    <t>Szudentská zahraniční praxe "International Business Week"</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</si>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</sst>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
    <numFmt numFmtId="165" formatCode="#,##0_ ;[Red]\-#,##0\ "/>
    <numFmt numFmtId="166" formatCode="#,##0.000"/>
  </numFmts>
  <fonts count="57" x14ac:knownFonts="1">
    <font>
      <sz val="11"/>
      <color theme="1"/>
      <name val="Calibri"/>
      <family val="2"/>
      <charset val="238"/>
      <scheme val="minor"/>
    </font>
    <font>
      <sz val="11"/>
      <color indexed="8"/>
      <name val="Calibri"/>
      <family val="2"/>
      <charset val="238"/>
    </font>
    <font>
      <sz val="10"/>
      <name val="Arial CE"/>
      <charset val="238"/>
    </font>
    <font>
      <sz val="8"/>
      <name val="Arial CE"/>
      <charset val="238"/>
    </font>
    <font>
      <sz val="10"/>
      <name val="Arial"/>
      <family val="2"/>
      <charset val="238"/>
    </font>
    <font>
      <sz val="10"/>
      <name val="Times New Roman"/>
      <family val="1"/>
      <charset val="238"/>
    </font>
    <font>
      <sz val="10"/>
      <name val="Calibri"/>
      <family val="2"/>
      <charset val="238"/>
    </font>
    <font>
      <b/>
      <sz val="12"/>
      <name val="Calibri"/>
      <family val="2"/>
      <charset val="238"/>
    </font>
    <font>
      <b/>
      <sz val="10"/>
      <name val="Calibri"/>
      <family val="2"/>
      <charset val="238"/>
    </font>
    <font>
      <i/>
      <sz val="10"/>
      <name val="Calibri"/>
      <family val="2"/>
      <charset val="238"/>
    </font>
    <font>
      <sz val="9"/>
      <name val="Calibri"/>
      <family val="2"/>
      <charset val="238"/>
    </font>
    <font>
      <b/>
      <sz val="9"/>
      <name val="Calibri"/>
      <family val="2"/>
      <charset val="238"/>
    </font>
    <font>
      <sz val="10"/>
      <color indexed="8"/>
      <name val="Calibri"/>
      <family val="2"/>
      <charset val="238"/>
    </font>
    <font>
      <b/>
      <sz val="10"/>
      <color indexed="8"/>
      <name val="Calibri"/>
      <family val="2"/>
      <charset val="238"/>
    </font>
    <font>
      <sz val="11"/>
      <name val="Calibri"/>
      <family val="2"/>
      <charset val="238"/>
    </font>
    <font>
      <sz val="8"/>
      <name val="Calibri"/>
      <family val="2"/>
      <charset val="238"/>
    </font>
    <font>
      <sz val="8"/>
      <color indexed="8"/>
      <name val="Calibri"/>
      <family val="2"/>
      <charset val="238"/>
    </font>
    <font>
      <b/>
      <sz val="8"/>
      <name val="Calibri"/>
      <family val="2"/>
      <charset val="238"/>
    </font>
    <font>
      <u/>
      <sz val="10"/>
      <name val="Calibri"/>
      <family val="2"/>
      <charset val="238"/>
    </font>
    <font>
      <sz val="12"/>
      <name val="Calibri"/>
      <family val="2"/>
      <charset val="238"/>
    </font>
    <font>
      <sz val="10"/>
      <color indexed="10"/>
      <name val="Calibri"/>
      <family val="2"/>
      <charset val="238"/>
    </font>
    <font>
      <b/>
      <sz val="11"/>
      <color indexed="8"/>
      <name val="Calibri"/>
      <family val="2"/>
      <charset val="238"/>
    </font>
    <font>
      <b/>
      <sz val="11"/>
      <name val="Calibri"/>
      <family val="2"/>
      <charset val="238"/>
    </font>
    <font>
      <b/>
      <sz val="12"/>
      <color indexed="8"/>
      <name val="Calibri"/>
      <family val="2"/>
      <charset val="238"/>
    </font>
    <font>
      <i/>
      <sz val="10"/>
      <color indexed="8"/>
      <name val="Calibri"/>
      <family val="2"/>
      <charset val="238"/>
    </font>
    <font>
      <u/>
      <sz val="10"/>
      <color indexed="8"/>
      <name val="Calibri"/>
      <family val="2"/>
      <charset val="238"/>
    </font>
    <font>
      <b/>
      <sz val="11"/>
      <color theme="1"/>
      <name val="Calibri"/>
      <family val="2"/>
      <charset val="238"/>
      <scheme val="minor"/>
    </font>
    <font>
      <sz val="11"/>
      <color rgb="FFFF0000"/>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9"/>
      <name val="Calibri"/>
      <family val="2"/>
      <charset val="238"/>
      <scheme val="minor"/>
    </font>
    <font>
      <sz val="9"/>
      <name val="Calibri"/>
      <family val="2"/>
      <charset val="238"/>
      <scheme val="minor"/>
    </font>
    <font>
      <sz val="10"/>
      <color indexed="10"/>
      <name val="Calibri"/>
      <family val="2"/>
      <charset val="238"/>
      <scheme val="minor"/>
    </font>
    <font>
      <sz val="10"/>
      <color indexed="12"/>
      <name val="Calibri"/>
      <family val="2"/>
      <charset val="238"/>
      <scheme val="minor"/>
    </font>
    <font>
      <sz val="12"/>
      <name val="Calibri"/>
      <family val="2"/>
      <charset val="238"/>
      <scheme val="minor"/>
    </font>
    <font>
      <sz val="10"/>
      <color indexed="8"/>
      <name val="Calibri"/>
      <family val="2"/>
      <charset val="238"/>
      <scheme val="minor"/>
    </font>
    <font>
      <sz val="12"/>
      <color indexed="8"/>
      <name val="Calibri"/>
      <family val="2"/>
      <charset val="238"/>
      <scheme val="minor"/>
    </font>
    <font>
      <sz val="10"/>
      <color rgb="FFFF0000"/>
      <name val="Calibri"/>
      <family val="2"/>
      <charset val="238"/>
      <scheme val="minor"/>
    </font>
    <font>
      <sz val="10"/>
      <color rgb="FF0070C0"/>
      <name val="Calibri"/>
      <family val="2"/>
      <charset val="238"/>
      <scheme val="minor"/>
    </font>
    <font>
      <sz val="10"/>
      <color theme="1"/>
      <name val="Calibri"/>
      <family val="2"/>
      <charset val="238"/>
      <scheme val="minor"/>
    </font>
    <font>
      <b/>
      <sz val="11"/>
      <name val="Calibri"/>
      <family val="2"/>
      <charset val="238"/>
      <scheme val="minor"/>
    </font>
    <font>
      <b/>
      <sz val="12"/>
      <color theme="1"/>
      <name val="Calibri"/>
      <family val="2"/>
      <charset val="238"/>
      <scheme val="minor"/>
    </font>
    <font>
      <b/>
      <sz val="10"/>
      <color theme="1"/>
      <name val="Calibri"/>
      <family val="2"/>
      <charset val="238"/>
      <scheme val="minor"/>
    </font>
    <font>
      <sz val="10"/>
      <color indexed="48"/>
      <name val="Calibri"/>
      <family val="2"/>
      <charset val="238"/>
      <scheme val="minor"/>
    </font>
    <font>
      <sz val="8"/>
      <name val="Calibri"/>
      <family val="2"/>
      <charset val="238"/>
      <scheme val="minor"/>
    </font>
    <font>
      <sz val="12"/>
      <color theme="1"/>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sz val="10"/>
      <color theme="1"/>
      <name val="Calibri"/>
      <family val="2"/>
      <charset val="238"/>
    </font>
    <font>
      <b/>
      <sz val="10"/>
      <color theme="1"/>
      <name val="Calibri"/>
      <family val="2"/>
      <charset val="238"/>
    </font>
    <font>
      <b/>
      <i/>
      <sz val="10"/>
      <name val="Calibri"/>
      <family val="2"/>
      <charset val="238"/>
      <scheme val="minor"/>
    </font>
    <font>
      <b/>
      <sz val="10"/>
      <color indexed="8"/>
      <name val="Calibri"/>
      <family val="2"/>
      <charset val="238"/>
      <scheme val="minor"/>
    </font>
    <font>
      <vertAlign val="superscript"/>
      <sz val="10"/>
      <color theme="1"/>
      <name val="Calibri"/>
      <family val="2"/>
      <charset val="238"/>
    </font>
    <font>
      <sz val="12"/>
      <color indexed="8"/>
      <name val="Calibri"/>
      <family val="2"/>
      <charset val="238"/>
    </font>
  </fonts>
  <fills count="16">
    <fill>
      <patternFill patternType="none"/>
    </fill>
    <fill>
      <patternFill patternType="gray125"/>
    </fill>
    <fill>
      <patternFill patternType="solid">
        <fgColor indexed="9"/>
        <bgColor indexed="64"/>
      </patternFill>
    </fill>
    <fill>
      <patternFill patternType="solid">
        <fgColor rgb="FFDBDBDB"/>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theme="3" tint="0.39997558519241921"/>
        <bgColor indexed="64"/>
      </patternFill>
    </fill>
    <fill>
      <patternFill patternType="solid">
        <fgColor rgb="FF92D050"/>
        <bgColor indexed="64"/>
      </patternFill>
    </fill>
    <fill>
      <patternFill patternType="solid">
        <fgColor rgb="FFE8E8E8"/>
        <bgColor indexed="64"/>
      </patternFill>
    </fill>
  </fills>
  <borders count="152">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55"/>
      </left>
      <right style="thin">
        <color indexed="55"/>
      </right>
      <top style="thin">
        <color indexed="55"/>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55"/>
      </right>
      <top style="thin">
        <color indexed="55"/>
      </top>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55"/>
      </top>
      <bottom style="thin">
        <color indexed="55"/>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top style="thin">
        <color indexed="55"/>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style="thin">
        <color indexed="55"/>
      </bottom>
      <diagonal/>
    </border>
    <border>
      <left style="medium">
        <color indexed="64"/>
      </left>
      <right/>
      <top style="medium">
        <color indexed="64"/>
      </top>
      <bottom style="thin">
        <color indexed="55"/>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55"/>
      </bottom>
      <diagonal/>
    </border>
    <border>
      <left style="thin">
        <color indexed="55"/>
      </left>
      <right/>
      <top style="thin">
        <color indexed="55"/>
      </top>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22"/>
      </bottom>
      <diagonal/>
    </border>
    <border>
      <left/>
      <right/>
      <top/>
      <bottom style="thin">
        <color indexed="22"/>
      </bottom>
      <diagonal/>
    </border>
    <border>
      <left/>
      <right style="medium">
        <color indexed="64"/>
      </right>
      <top/>
      <bottom style="thin">
        <color indexed="22"/>
      </bottom>
      <diagonal/>
    </border>
    <border>
      <left style="hair">
        <color indexed="64"/>
      </left>
      <right style="hair">
        <color indexed="64"/>
      </right>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5">
    <xf numFmtId="0" fontId="0" fillId="0" borderId="0"/>
    <xf numFmtId="0" fontId="4" fillId="0" borderId="0"/>
    <xf numFmtId="0" fontId="2" fillId="0" borderId="0"/>
    <xf numFmtId="0" fontId="3" fillId="0" borderId="0"/>
    <xf numFmtId="0" fontId="2" fillId="0" borderId="0"/>
  </cellStyleXfs>
  <cellXfs count="1312">
    <xf numFmtId="0" fontId="0" fillId="0" borderId="0" xfId="0"/>
    <xf numFmtId="0" fontId="4" fillId="0" borderId="0" xfId="1"/>
    <xf numFmtId="0" fontId="4" fillId="0" borderId="0" xfId="1" applyAlignment="1" applyProtection="1">
      <alignment vertical="center"/>
      <protection locked="0"/>
    </xf>
    <xf numFmtId="0" fontId="4" fillId="0" borderId="0" xfId="1" applyAlignment="1">
      <alignment vertical="center"/>
    </xf>
    <xf numFmtId="0" fontId="4" fillId="0" borderId="0" xfId="1" applyProtection="1">
      <protection locked="0"/>
    </xf>
    <xf numFmtId="0" fontId="5" fillId="0" borderId="0" xfId="1" applyFont="1" applyAlignment="1" applyProtection="1">
      <alignment vertical="center"/>
      <protection locked="0"/>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Border="1" applyAlignment="1" applyProtection="1">
      <alignment vertical="center"/>
      <protection locked="0"/>
    </xf>
    <xf numFmtId="49" fontId="5" fillId="0" borderId="0" xfId="1" applyNumberFormat="1" applyFont="1" applyAlignment="1" applyProtection="1">
      <alignment vertical="center"/>
      <protection locked="0"/>
    </xf>
    <xf numFmtId="49" fontId="5" fillId="0" borderId="0" xfId="1" applyNumberFormat="1" applyFont="1" applyAlignment="1">
      <alignment vertical="center"/>
    </xf>
    <xf numFmtId="0" fontId="28" fillId="0" borderId="0" xfId="1" applyFont="1" applyAlignment="1" applyProtection="1">
      <alignment vertical="center"/>
      <protection locked="0"/>
    </xf>
    <xf numFmtId="0" fontId="29" fillId="0" borderId="0" xfId="1" applyFont="1" applyAlignment="1" applyProtection="1">
      <alignment vertical="center"/>
      <protection locked="0"/>
    </xf>
    <xf numFmtId="0" fontId="29" fillId="0" borderId="0" xfId="1" applyFont="1" applyAlignment="1" applyProtection="1">
      <alignment horizontal="right" vertical="center"/>
      <protection locked="0"/>
    </xf>
    <xf numFmtId="0" fontId="29" fillId="0" borderId="1" xfId="1" applyFont="1" applyBorder="1" applyAlignment="1" applyProtection="1">
      <alignment horizontal="center" vertical="center" wrapText="1"/>
      <protection locked="0"/>
    </xf>
    <xf numFmtId="49" fontId="29" fillId="0" borderId="0" xfId="1" applyNumberFormat="1" applyFont="1" applyAlignment="1" applyProtection="1">
      <alignment vertical="center"/>
      <protection locked="0"/>
    </xf>
    <xf numFmtId="0" fontId="29" fillId="0" borderId="0" xfId="1" applyFont="1" applyAlignment="1">
      <alignment vertical="center"/>
    </xf>
    <xf numFmtId="0" fontId="6" fillId="0" borderId="0" xfId="1" applyFont="1" applyAlignment="1" applyProtection="1">
      <alignment vertical="center"/>
      <protection locked="0"/>
    </xf>
    <xf numFmtId="0" fontId="6" fillId="0" borderId="0" xfId="1" applyFont="1" applyAlignment="1">
      <alignment vertical="center"/>
    </xf>
    <xf numFmtId="0" fontId="6" fillId="0" borderId="0" xfId="1" applyFont="1" applyAlignment="1">
      <alignment horizontal="center" vertical="center"/>
    </xf>
    <xf numFmtId="49" fontId="6" fillId="0" borderId="0" xfId="1" applyNumberFormat="1" applyFont="1" applyAlignment="1" applyProtection="1">
      <alignment vertical="center"/>
      <protection locked="0"/>
    </xf>
    <xf numFmtId="49" fontId="6" fillId="0" borderId="0" xfId="1" applyNumberFormat="1" applyFont="1" applyAlignment="1">
      <alignment vertical="center"/>
    </xf>
    <xf numFmtId="0" fontId="7" fillId="0" borderId="0" xfId="1" applyFont="1" applyAlignment="1" applyProtection="1">
      <alignment vertical="center"/>
      <protection locked="0"/>
    </xf>
    <xf numFmtId="0" fontId="6" fillId="0" borderId="0" xfId="1" applyFont="1" applyAlignment="1" applyProtection="1">
      <alignment horizontal="right" vertical="center"/>
      <protection locked="0"/>
    </xf>
    <xf numFmtId="0" fontId="9" fillId="0" borderId="0" xfId="1" applyFont="1" applyAlignment="1" applyProtection="1">
      <alignment vertical="center"/>
      <protection locked="0"/>
    </xf>
    <xf numFmtId="0" fontId="30" fillId="0" borderId="0" xfId="1" applyFont="1" applyAlignment="1" applyProtection="1">
      <alignment vertical="center"/>
      <protection locked="0"/>
    </xf>
    <xf numFmtId="0" fontId="31" fillId="0" borderId="0" xfId="1" applyFont="1" applyAlignment="1" applyProtection="1">
      <alignment vertical="center"/>
      <protection locked="0"/>
    </xf>
    <xf numFmtId="0" fontId="31" fillId="0" borderId="0" xfId="1" applyFont="1" applyAlignment="1">
      <alignment vertical="center"/>
    </xf>
    <xf numFmtId="0" fontId="29" fillId="0" borderId="0" xfId="1" applyFont="1" applyAlignment="1" applyProtection="1">
      <alignment horizontal="center" vertical="center"/>
      <protection locked="0"/>
    </xf>
    <xf numFmtId="0" fontId="29" fillId="0" borderId="0" xfId="1" applyFont="1" applyAlignment="1">
      <alignment horizontal="center" vertical="center"/>
    </xf>
    <xf numFmtId="0" fontId="29" fillId="0" borderId="0" xfId="1" applyFont="1" applyBorder="1" applyAlignment="1" applyProtection="1">
      <alignment vertical="center" wrapText="1"/>
      <protection locked="0"/>
    </xf>
    <xf numFmtId="0" fontId="29" fillId="0" borderId="0" xfId="1" applyFont="1" applyBorder="1" applyAlignment="1" applyProtection="1">
      <alignment vertical="center"/>
      <protection locked="0"/>
    </xf>
    <xf numFmtId="0" fontId="29" fillId="0" borderId="0" xfId="2" applyFont="1" applyBorder="1" applyAlignment="1">
      <alignment vertical="center"/>
    </xf>
    <xf numFmtId="49" fontId="29" fillId="0" borderId="0" xfId="2" applyNumberFormat="1" applyFont="1" applyBorder="1" applyAlignment="1">
      <alignment vertical="center"/>
    </xf>
    <xf numFmtId="0" fontId="30" fillId="0" borderId="2" xfId="2" applyFont="1" applyBorder="1" applyAlignment="1">
      <alignment vertical="center"/>
    </xf>
    <xf numFmtId="49" fontId="32" fillId="0" borderId="3" xfId="2" applyNumberFormat="1" applyFont="1" applyBorder="1" applyAlignment="1">
      <alignment horizontal="center" vertical="center" wrapText="1"/>
    </xf>
    <xf numFmtId="49" fontId="32" fillId="0" borderId="4" xfId="2" applyNumberFormat="1" applyFont="1" applyBorder="1" applyAlignment="1">
      <alignment horizontal="center" vertical="center" wrapText="1"/>
    </xf>
    <xf numFmtId="0" fontId="30" fillId="0" borderId="5" xfId="2" applyFont="1" applyBorder="1" applyAlignment="1">
      <alignment vertical="center" wrapText="1"/>
    </xf>
    <xf numFmtId="49" fontId="29" fillId="0" borderId="6" xfId="2" applyNumberFormat="1" applyFont="1" applyBorder="1" applyAlignment="1">
      <alignment horizontal="center" vertical="center" wrapText="1"/>
    </xf>
    <xf numFmtId="49" fontId="29" fillId="0" borderId="7" xfId="2" applyNumberFormat="1" applyFont="1" applyBorder="1" applyAlignment="1">
      <alignment horizontal="center" vertical="center" wrapText="1"/>
    </xf>
    <xf numFmtId="0" fontId="29" fillId="0" borderId="8" xfId="2" applyFont="1" applyBorder="1" applyAlignment="1">
      <alignment vertical="center" wrapText="1"/>
    </xf>
    <xf numFmtId="49" fontId="29" fillId="0" borderId="9" xfId="2" applyNumberFormat="1" applyFont="1" applyBorder="1" applyAlignment="1">
      <alignment horizontal="center" vertical="center" wrapText="1"/>
    </xf>
    <xf numFmtId="49" fontId="29" fillId="0" borderId="10" xfId="2" applyNumberFormat="1" applyFont="1" applyBorder="1" applyAlignment="1">
      <alignment horizontal="center" vertical="center" wrapText="1"/>
    </xf>
    <xf numFmtId="0" fontId="29" fillId="0" borderId="8" xfId="2" applyFont="1" applyBorder="1" applyAlignment="1">
      <alignment horizontal="left" vertical="center" wrapText="1"/>
    </xf>
    <xf numFmtId="0" fontId="29" fillId="0" borderId="11" xfId="2" applyFont="1" applyBorder="1" applyAlignment="1">
      <alignment vertical="center" wrapText="1"/>
    </xf>
    <xf numFmtId="49" fontId="29" fillId="0" borderId="12" xfId="2" applyNumberFormat="1" applyFont="1" applyBorder="1" applyAlignment="1">
      <alignment horizontal="center" vertical="center" wrapText="1"/>
    </xf>
    <xf numFmtId="49" fontId="29" fillId="0" borderId="13" xfId="2" applyNumberFormat="1" applyFont="1" applyBorder="1" applyAlignment="1">
      <alignment horizontal="center" vertical="center" wrapText="1"/>
    </xf>
    <xf numFmtId="0" fontId="29" fillId="0" borderId="14" xfId="2" applyFont="1" applyBorder="1" applyAlignment="1">
      <alignment horizontal="left" vertical="center" wrapText="1"/>
    </xf>
    <xf numFmtId="49" fontId="29" fillId="0" borderId="15" xfId="2" applyNumberFormat="1" applyFont="1" applyBorder="1" applyAlignment="1">
      <alignment horizontal="center" vertical="center" wrapText="1"/>
    </xf>
    <xf numFmtId="49" fontId="29" fillId="0" borderId="16" xfId="2" applyNumberFormat="1" applyFont="1" applyBorder="1" applyAlignment="1">
      <alignment horizontal="center" vertical="center" wrapText="1"/>
    </xf>
    <xf numFmtId="0" fontId="30" fillId="0" borderId="17" xfId="2" applyFont="1" applyBorder="1" applyAlignment="1">
      <alignment vertical="center" wrapText="1"/>
    </xf>
    <xf numFmtId="0" fontId="29" fillId="0" borderId="5" xfId="2" applyFont="1" applyBorder="1" applyAlignment="1">
      <alignment vertical="center" wrapText="1"/>
    </xf>
    <xf numFmtId="49" fontId="33" fillId="0" borderId="9" xfId="2" applyNumberFormat="1" applyFont="1" applyBorder="1" applyAlignment="1">
      <alignment horizontal="center" vertical="center"/>
    </xf>
    <xf numFmtId="49" fontId="29" fillId="0" borderId="18" xfId="2" applyNumberFormat="1" applyFont="1" applyBorder="1" applyAlignment="1">
      <alignment horizontal="center" vertical="center" wrapText="1"/>
    </xf>
    <xf numFmtId="0" fontId="29" fillId="0" borderId="0" xfId="2" applyFont="1" applyBorder="1" applyAlignment="1">
      <alignment vertical="center" wrapText="1"/>
    </xf>
    <xf numFmtId="49" fontId="29" fillId="0" borderId="0" xfId="2" applyNumberFormat="1" applyFont="1" applyBorder="1" applyAlignment="1">
      <alignment horizontal="center" vertical="center" wrapText="1"/>
    </xf>
    <xf numFmtId="0" fontId="31" fillId="0" borderId="0" xfId="2" applyFont="1" applyBorder="1" applyAlignment="1">
      <alignment vertical="center"/>
    </xf>
    <xf numFmtId="49" fontId="29" fillId="0" borderId="0" xfId="2" applyNumberFormat="1" applyFont="1" applyBorder="1" applyAlignment="1">
      <alignment vertical="center" wrapText="1"/>
    </xf>
    <xf numFmtId="0" fontId="30" fillId="0" borderId="2" xfId="2" applyFont="1" applyFill="1" applyBorder="1" applyAlignment="1">
      <alignment horizontal="left" vertical="center"/>
    </xf>
    <xf numFmtId="49" fontId="30" fillId="0" borderId="3" xfId="2" applyNumberFormat="1" applyFont="1" applyFill="1" applyBorder="1" applyAlignment="1">
      <alignment horizontal="center" vertical="center" wrapText="1"/>
    </xf>
    <xf numFmtId="49" fontId="30" fillId="0" borderId="4" xfId="2" applyNumberFormat="1" applyFont="1" applyFill="1" applyBorder="1" applyAlignment="1">
      <alignment horizontal="center" vertical="center" wrapText="1"/>
    </xf>
    <xf numFmtId="0" fontId="29" fillId="0" borderId="0" xfId="1" applyFont="1"/>
    <xf numFmtId="0" fontId="30" fillId="0" borderId="0" xfId="1" applyFont="1"/>
    <xf numFmtId="0" fontId="29" fillId="0" borderId="0" xfId="1" applyFont="1" applyProtection="1">
      <protection locked="0"/>
    </xf>
    <xf numFmtId="0" fontId="30" fillId="0" borderId="3" xfId="1" applyFont="1" applyBorder="1" applyAlignment="1" applyProtection="1">
      <alignment horizontal="center" vertical="center" wrapText="1"/>
      <protection locked="0"/>
    </xf>
    <xf numFmtId="0" fontId="30" fillId="0" borderId="4" xfId="1" applyFont="1" applyBorder="1" applyAlignment="1" applyProtection="1">
      <alignment horizontal="center" vertical="center" wrapText="1"/>
      <protection locked="0"/>
    </xf>
    <xf numFmtId="0" fontId="30" fillId="0" borderId="19" xfId="1" applyFont="1" applyBorder="1" applyAlignment="1" applyProtection="1">
      <alignment horizontal="center" vertical="center" wrapText="1"/>
      <protection locked="0"/>
    </xf>
    <xf numFmtId="0" fontId="34" fillId="0" borderId="0" xfId="1" applyFont="1" applyAlignment="1" applyProtection="1">
      <alignment vertical="center"/>
      <protection locked="0"/>
    </xf>
    <xf numFmtId="0" fontId="30" fillId="0" borderId="0" xfId="1" applyFont="1" applyAlignment="1" applyProtection="1">
      <alignment horizontal="justify" vertical="center"/>
      <protection locked="0"/>
    </xf>
    <xf numFmtId="0" fontId="29" fillId="0" borderId="18" xfId="1" applyFont="1" applyFill="1" applyBorder="1" applyAlignment="1" applyProtection="1">
      <alignment horizontal="center" vertical="center" wrapText="1"/>
      <protection locked="0"/>
    </xf>
    <xf numFmtId="0" fontId="30" fillId="0" borderId="0" xfId="1" applyFont="1" applyAlignment="1">
      <alignment vertical="center"/>
    </xf>
    <xf numFmtId="0" fontId="29" fillId="0" borderId="0" xfId="1" applyFont="1" applyFill="1" applyAlignment="1" applyProtection="1">
      <alignment vertical="center"/>
      <protection locked="0"/>
    </xf>
    <xf numFmtId="0" fontId="28" fillId="0" borderId="0" xfId="1" applyFont="1" applyFill="1" applyAlignment="1" applyProtection="1">
      <alignment vertical="center"/>
      <protection locked="0"/>
    </xf>
    <xf numFmtId="0" fontId="36" fillId="0" borderId="0" xfId="1" applyFont="1" applyAlignment="1" applyProtection="1">
      <alignment horizontal="right" vertical="center"/>
      <protection locked="0"/>
    </xf>
    <xf numFmtId="3" fontId="29" fillId="0" borderId="10" xfId="1" applyNumberFormat="1" applyFont="1" applyFill="1" applyBorder="1" applyAlignment="1" applyProtection="1">
      <alignment horizontal="right" vertical="center" wrapText="1"/>
      <protection locked="0"/>
    </xf>
    <xf numFmtId="3" fontId="29" fillId="0" borderId="22" xfId="1" applyNumberFormat="1" applyFont="1" applyBorder="1" applyAlignment="1" applyProtection="1">
      <alignment horizontal="right" vertical="center" wrapText="1"/>
      <protection hidden="1"/>
    </xf>
    <xf numFmtId="0" fontId="29" fillId="0" borderId="0" xfId="1" applyFont="1" applyBorder="1" applyProtection="1">
      <protection locked="0"/>
    </xf>
    <xf numFmtId="0" fontId="29" fillId="0" borderId="0" xfId="1" applyFont="1" applyBorder="1" applyAlignment="1" applyProtection="1">
      <alignment horizontal="justify" vertical="center" wrapText="1"/>
      <protection locked="0"/>
    </xf>
    <xf numFmtId="0" fontId="28" fillId="0" borderId="0" xfId="1" applyFont="1" applyProtection="1">
      <protection locked="0"/>
    </xf>
    <xf numFmtId="0" fontId="29" fillId="0" borderId="16" xfId="1" applyFont="1" applyBorder="1" applyAlignment="1" applyProtection="1">
      <alignment horizontal="center" vertical="center" wrapText="1"/>
      <protection locked="0"/>
    </xf>
    <xf numFmtId="3" fontId="29" fillId="0" borderId="10" xfId="1" applyNumberFormat="1" applyFont="1" applyFill="1" applyBorder="1" applyAlignment="1" applyProtection="1">
      <alignment vertical="center"/>
      <protection locked="0"/>
    </xf>
    <xf numFmtId="0" fontId="29" fillId="0" borderId="0" xfId="1" applyFont="1" applyFill="1" applyAlignment="1" applyProtection="1">
      <alignment horizontal="left" vertical="center"/>
      <protection locked="0"/>
    </xf>
    <xf numFmtId="0" fontId="29" fillId="0" borderId="8" xfId="1" applyFont="1" applyBorder="1" applyAlignment="1" applyProtection="1">
      <alignment horizontal="center" vertical="center" wrapText="1"/>
      <protection locked="0"/>
    </xf>
    <xf numFmtId="0" fontId="29" fillId="0" borderId="0" xfId="1" applyFont="1" applyBorder="1" applyAlignment="1" applyProtection="1">
      <alignment horizontal="left" vertical="center" wrapText="1"/>
      <protection locked="0"/>
    </xf>
    <xf numFmtId="0" fontId="28" fillId="0" borderId="0" xfId="1" applyFont="1" applyBorder="1" applyAlignment="1" applyProtection="1">
      <alignment horizontal="justify" vertical="center"/>
      <protection locked="0"/>
    </xf>
    <xf numFmtId="0" fontId="29" fillId="0" borderId="0" xfId="1" applyFont="1" applyBorder="1" applyAlignment="1" applyProtection="1">
      <alignment horizontal="left" vertical="center"/>
      <protection locked="0"/>
    </xf>
    <xf numFmtId="0" fontId="29" fillId="0" borderId="0" xfId="1" applyFont="1" applyBorder="1" applyAlignment="1">
      <alignment vertical="center"/>
    </xf>
    <xf numFmtId="0" fontId="29" fillId="0" borderId="0" xfId="1" applyFont="1" applyBorder="1" applyAlignment="1">
      <alignment horizontal="left" vertical="center"/>
    </xf>
    <xf numFmtId="0" fontId="29" fillId="0" borderId="0" xfId="1" applyFont="1" applyAlignment="1">
      <alignment horizontal="left" vertical="center"/>
    </xf>
    <xf numFmtId="4" fontId="29" fillId="0" borderId="0" xfId="1" applyNumberFormat="1" applyFont="1" applyAlignment="1" applyProtection="1">
      <alignment vertical="center"/>
      <protection locked="0"/>
    </xf>
    <xf numFmtId="4" fontId="29" fillId="0" borderId="0" xfId="1" applyNumberFormat="1" applyFont="1" applyAlignment="1">
      <alignment vertical="center"/>
    </xf>
    <xf numFmtId="4" fontId="29" fillId="0" borderId="0" xfId="1" applyNumberFormat="1" applyFont="1" applyAlignment="1" applyProtection="1">
      <alignment horizontal="right" vertical="center"/>
      <protection locked="0"/>
    </xf>
    <xf numFmtId="0" fontId="28" fillId="0" borderId="0" xfId="1" applyFont="1" applyAlignment="1" applyProtection="1">
      <protection locked="0"/>
    </xf>
    <xf numFmtId="4" fontId="29" fillId="0" borderId="0" xfId="1" applyNumberFormat="1" applyFont="1" applyProtection="1">
      <protection locked="0"/>
    </xf>
    <xf numFmtId="4" fontId="29" fillId="0" borderId="0" xfId="1" applyNumberFormat="1" applyFont="1" applyAlignment="1" applyProtection="1">
      <alignment horizontal="right"/>
      <protection locked="0"/>
    </xf>
    <xf numFmtId="4" fontId="29" fillId="0" borderId="0" xfId="1" applyNumberFormat="1" applyFont="1"/>
    <xf numFmtId="4" fontId="37" fillId="0" borderId="0" xfId="1" applyNumberFormat="1" applyFont="1" applyBorder="1" applyAlignment="1" applyProtection="1">
      <alignment horizontal="right" vertical="top" wrapText="1"/>
      <protection locked="0"/>
    </xf>
    <xf numFmtId="0" fontId="37" fillId="0" borderId="0" xfId="1" applyFont="1" applyAlignment="1">
      <alignment horizontal="right" vertical="top" wrapText="1"/>
    </xf>
    <xf numFmtId="0" fontId="37" fillId="0" borderId="0" xfId="1" applyFont="1" applyBorder="1" applyAlignment="1">
      <alignment horizontal="right" vertical="top" wrapText="1"/>
    </xf>
    <xf numFmtId="0" fontId="37" fillId="0" borderId="0" xfId="1" applyFont="1" applyBorder="1" applyAlignment="1">
      <alignment vertical="top" wrapText="1"/>
    </xf>
    <xf numFmtId="0" fontId="38" fillId="0" borderId="24" xfId="1" applyFont="1" applyBorder="1" applyAlignment="1" applyProtection="1">
      <alignment horizontal="left" vertical="center" wrapText="1"/>
      <protection locked="0"/>
    </xf>
    <xf numFmtId="0" fontId="37" fillId="0" borderId="0" xfId="1" applyFont="1" applyAlignment="1">
      <alignment vertical="top" wrapText="1"/>
    </xf>
    <xf numFmtId="0" fontId="29" fillId="0" borderId="0" xfId="1" applyFont="1" applyFill="1" applyBorder="1" applyProtection="1">
      <protection locked="0"/>
    </xf>
    <xf numFmtId="4" fontId="29" fillId="0" borderId="0" xfId="1" applyNumberFormat="1" applyFont="1" applyFill="1" applyBorder="1" applyProtection="1">
      <protection locked="0"/>
    </xf>
    <xf numFmtId="0" fontId="29" fillId="0" borderId="0" xfId="1" applyFont="1" applyFill="1" applyBorder="1"/>
    <xf numFmtId="0" fontId="35" fillId="0" borderId="0" xfId="1" applyFont="1" applyFill="1" applyBorder="1" applyAlignment="1">
      <alignment vertical="top" wrapText="1"/>
    </xf>
    <xf numFmtId="0" fontId="35" fillId="0" borderId="0" xfId="1" applyFont="1" applyFill="1" applyBorder="1" applyAlignment="1">
      <alignment horizontal="center" vertical="top" wrapText="1"/>
    </xf>
    <xf numFmtId="0" fontId="35" fillId="0" borderId="0" xfId="1" applyFont="1" applyFill="1" applyBorder="1" applyAlignment="1">
      <alignment horizontal="justify" vertical="top" wrapText="1"/>
    </xf>
    <xf numFmtId="4" fontId="29" fillId="0" borderId="0" xfId="1" applyNumberFormat="1" applyFont="1" applyFill="1" applyBorder="1"/>
    <xf numFmtId="4" fontId="37" fillId="0" borderId="0" xfId="1" applyNumberFormat="1" applyFont="1" applyBorder="1" applyAlignment="1" applyProtection="1">
      <alignment horizontal="right" vertical="center" wrapText="1"/>
      <protection locked="0"/>
    </xf>
    <xf numFmtId="0" fontId="29" fillId="0" borderId="3" xfId="1" applyFont="1" applyBorder="1" applyAlignment="1" applyProtection="1">
      <alignment horizontal="center" vertical="center"/>
      <protection locked="0"/>
    </xf>
    <xf numFmtId="0" fontId="29" fillId="0" borderId="25" xfId="1" applyFont="1" applyBorder="1" applyAlignment="1" applyProtection="1">
      <alignment horizontal="center" vertical="center"/>
      <protection locked="0"/>
    </xf>
    <xf numFmtId="0" fontId="29" fillId="0" borderId="26" xfId="1" applyFont="1" applyBorder="1" applyAlignment="1" applyProtection="1">
      <alignment horizontal="center" vertical="center"/>
      <protection locked="0"/>
    </xf>
    <xf numFmtId="4" fontId="29" fillId="0" borderId="4" xfId="1" applyNumberFormat="1" applyFont="1" applyBorder="1" applyAlignment="1" applyProtection="1">
      <alignment horizontal="center" vertical="center"/>
      <protection locked="0"/>
    </xf>
    <xf numFmtId="4" fontId="29" fillId="0" borderId="19" xfId="1" applyNumberFormat="1" applyFont="1" applyBorder="1" applyAlignment="1" applyProtection="1">
      <alignment horizontal="center" vertical="center"/>
      <protection locked="0"/>
    </xf>
    <xf numFmtId="0" fontId="37" fillId="0" borderId="0" xfId="1" applyFont="1" applyBorder="1" applyAlignment="1" applyProtection="1">
      <alignment vertical="center" wrapText="1"/>
      <protection locked="0"/>
    </xf>
    <xf numFmtId="0" fontId="37" fillId="0" borderId="0" xfId="1" applyFont="1" applyBorder="1" applyAlignment="1" applyProtection="1">
      <alignment horizontal="right" vertical="center" wrapText="1"/>
      <protection locked="0"/>
    </xf>
    <xf numFmtId="0" fontId="29" fillId="0" borderId="0" xfId="1" applyFont="1" applyFill="1" applyBorder="1" applyAlignment="1" applyProtection="1">
      <alignment vertical="center"/>
      <protection locked="0"/>
    </xf>
    <xf numFmtId="0" fontId="39" fillId="0" borderId="0" xfId="1" applyFont="1" applyAlignment="1">
      <alignment vertical="center"/>
    </xf>
    <xf numFmtId="4" fontId="40" fillId="0" borderId="0" xfId="1" applyNumberFormat="1" applyFont="1" applyAlignment="1">
      <alignment vertical="center"/>
    </xf>
    <xf numFmtId="0" fontId="29" fillId="0" borderId="0" xfId="1" applyFont="1" applyProtection="1"/>
    <xf numFmtId="4" fontId="29" fillId="0" borderId="0" xfId="1" applyNumberFormat="1" applyFont="1" applyProtection="1"/>
    <xf numFmtId="0" fontId="28" fillId="0" borderId="0" xfId="1" applyFont="1" applyProtection="1"/>
    <xf numFmtId="4" fontId="37" fillId="0" borderId="0" xfId="1" applyNumberFormat="1" applyFont="1" applyBorder="1" applyAlignment="1" applyProtection="1">
      <alignment horizontal="right" vertical="top" wrapText="1"/>
    </xf>
    <xf numFmtId="0" fontId="37" fillId="0" borderId="0" xfId="1" applyFont="1" applyBorder="1" applyAlignment="1" applyProtection="1">
      <alignment vertical="top" wrapText="1"/>
    </xf>
    <xf numFmtId="0" fontId="37" fillId="0" borderId="0" xfId="1" applyFont="1" applyBorder="1" applyAlignment="1" applyProtection="1">
      <alignment horizontal="right" vertical="top" wrapText="1"/>
    </xf>
    <xf numFmtId="0" fontId="29" fillId="0" borderId="0" xfId="1" applyFont="1" applyFill="1" applyBorder="1" applyProtection="1"/>
    <xf numFmtId="0" fontId="35" fillId="0" borderId="0" xfId="1" applyFont="1" applyFill="1" applyBorder="1" applyAlignment="1" applyProtection="1">
      <alignment vertical="top" wrapText="1"/>
    </xf>
    <xf numFmtId="0" fontId="35" fillId="0" borderId="0" xfId="1" applyFont="1" applyFill="1" applyBorder="1" applyAlignment="1" applyProtection="1">
      <alignment horizontal="center" vertical="top" wrapText="1"/>
    </xf>
    <xf numFmtId="0" fontId="35" fillId="0" borderId="0" xfId="1" applyFont="1" applyFill="1" applyBorder="1" applyAlignment="1" applyProtection="1">
      <alignment horizontal="justify" vertical="top" wrapText="1"/>
    </xf>
    <xf numFmtId="4" fontId="29" fillId="0" borderId="0" xfId="1" applyNumberFormat="1" applyFont="1" applyFill="1" applyBorder="1" applyProtection="1"/>
    <xf numFmtId="0" fontId="39" fillId="0" borderId="0" xfId="1" applyFont="1" applyFill="1" applyBorder="1" applyProtection="1"/>
    <xf numFmtId="0" fontId="40" fillId="0" borderId="0" xfId="1" applyFont="1" applyFill="1" applyBorder="1" applyProtection="1"/>
    <xf numFmtId="0" fontId="28" fillId="0" borderId="0" xfId="1" applyFont="1"/>
    <xf numFmtId="4" fontId="37" fillId="0" borderId="0" xfId="1" applyNumberFormat="1" applyFont="1" applyBorder="1" applyAlignment="1">
      <alignment horizontal="right" vertical="top" wrapText="1"/>
    </xf>
    <xf numFmtId="0" fontId="0" fillId="0" borderId="0" xfId="0"/>
    <xf numFmtId="0" fontId="39" fillId="0" borderId="0" xfId="2" applyFont="1" applyBorder="1" applyAlignment="1">
      <alignment vertical="center"/>
    </xf>
    <xf numFmtId="0" fontId="39" fillId="0" borderId="0" xfId="1" applyFont="1" applyAlignment="1" applyProtection="1">
      <alignment vertical="center"/>
      <protection locked="0"/>
    </xf>
    <xf numFmtId="0" fontId="29" fillId="0" borderId="28" xfId="1" applyFont="1" applyBorder="1" applyAlignment="1" applyProtection="1">
      <alignment horizontal="center" vertical="center" wrapText="1"/>
      <protection locked="0"/>
    </xf>
    <xf numFmtId="0" fontId="29" fillId="0" borderId="10" xfId="1" applyFont="1" applyFill="1" applyBorder="1" applyAlignment="1" applyProtection="1">
      <alignment vertical="center" wrapText="1"/>
      <protection locked="0"/>
    </xf>
    <xf numFmtId="0" fontId="41" fillId="0" borderId="0" xfId="1" applyFont="1" applyAlignment="1" applyProtection="1">
      <alignment horizontal="left" vertical="center"/>
      <protection locked="0"/>
    </xf>
    <xf numFmtId="0" fontId="29" fillId="0" borderId="27" xfId="1" applyFont="1" applyBorder="1" applyAlignment="1" applyProtection="1">
      <alignment horizontal="center" vertical="center" wrapText="1"/>
      <protection locked="0"/>
    </xf>
    <xf numFmtId="0" fontId="30" fillId="0" borderId="0" xfId="1" applyFont="1" applyBorder="1" applyAlignment="1" applyProtection="1">
      <alignment vertical="center"/>
      <protection locked="0"/>
    </xf>
    <xf numFmtId="0" fontId="29" fillId="0" borderId="32" xfId="1" applyFont="1" applyBorder="1" applyAlignment="1" applyProtection="1">
      <alignment horizontal="center" vertical="center" wrapText="1"/>
      <protection locked="0"/>
    </xf>
    <xf numFmtId="0" fontId="30" fillId="0" borderId="2" xfId="1" applyFont="1" applyBorder="1" applyAlignment="1" applyProtection="1">
      <alignment horizontal="center" vertical="center" wrapText="1"/>
      <protection locked="0"/>
    </xf>
    <xf numFmtId="49" fontId="30" fillId="0" borderId="0" xfId="2" applyNumberFormat="1" applyFont="1" applyBorder="1" applyAlignment="1">
      <alignment horizontal="center" vertical="center" wrapText="1"/>
    </xf>
    <xf numFmtId="0" fontId="30" fillId="0" borderId="0" xfId="2" applyFont="1" applyBorder="1" applyAlignment="1">
      <alignment vertical="center"/>
    </xf>
    <xf numFmtId="0" fontId="29" fillId="0" borderId="0" xfId="2" applyFont="1" applyBorder="1" applyAlignment="1">
      <alignment horizontal="center" vertical="center"/>
    </xf>
    <xf numFmtId="49" fontId="39" fillId="0" borderId="0" xfId="2" applyNumberFormat="1" applyFont="1" applyBorder="1" applyAlignment="1">
      <alignment horizontal="left" vertical="center"/>
    </xf>
    <xf numFmtId="0" fontId="29" fillId="0" borderId="6" xfId="2" applyFont="1" applyBorder="1" applyAlignment="1">
      <alignment horizontal="center" vertical="center"/>
    </xf>
    <xf numFmtId="49" fontId="29" fillId="0" borderId="7" xfId="2" applyNumberFormat="1" applyFont="1" applyBorder="1" applyAlignment="1">
      <alignment horizontal="center" vertical="center"/>
    </xf>
    <xf numFmtId="49" fontId="29" fillId="0" borderId="0" xfId="2" applyNumberFormat="1" applyFont="1" applyBorder="1" applyAlignment="1">
      <alignment horizontal="center" vertical="center"/>
    </xf>
    <xf numFmtId="0" fontId="29" fillId="0" borderId="9" xfId="2" applyFont="1" applyBorder="1" applyAlignment="1">
      <alignment horizontal="center" vertical="center"/>
    </xf>
    <xf numFmtId="49" fontId="29" fillId="0" borderId="10" xfId="2" applyNumberFormat="1" applyFont="1" applyBorder="1" applyAlignment="1">
      <alignment horizontal="center" vertical="center"/>
    </xf>
    <xf numFmtId="0" fontId="29" fillId="0" borderId="18" xfId="2" applyFont="1" applyBorder="1" applyAlignment="1">
      <alignment horizontal="center" vertical="center" wrapText="1"/>
    </xf>
    <xf numFmtId="49" fontId="29" fillId="0" borderId="13" xfId="2" applyNumberFormat="1" applyFont="1" applyBorder="1" applyAlignment="1">
      <alignment horizontal="center" vertical="center"/>
    </xf>
    <xf numFmtId="0" fontId="29" fillId="0" borderId="33" xfId="2" applyFont="1" applyBorder="1" applyAlignment="1">
      <alignment horizontal="center" vertical="center"/>
    </xf>
    <xf numFmtId="0" fontId="29" fillId="0" borderId="30" xfId="2" applyFont="1" applyBorder="1" applyAlignment="1">
      <alignment horizontal="center" vertical="center"/>
    </xf>
    <xf numFmtId="0" fontId="29" fillId="0" borderId="30" xfId="2" applyFont="1" applyBorder="1" applyAlignment="1">
      <alignment horizontal="center" vertical="center" wrapText="1"/>
    </xf>
    <xf numFmtId="0" fontId="30" fillId="0" borderId="8" xfId="2" applyFont="1" applyBorder="1" applyAlignment="1">
      <alignment vertical="center" wrapText="1"/>
    </xf>
    <xf numFmtId="0" fontId="30" fillId="0" borderId="0" xfId="2" applyFont="1" applyBorder="1" applyAlignment="1">
      <alignment vertical="center" wrapText="1"/>
    </xf>
    <xf numFmtId="0" fontId="29" fillId="0" borderId="28" xfId="1" applyFont="1" applyFill="1" applyBorder="1" applyAlignment="1" applyProtection="1">
      <alignment vertical="center"/>
      <protection locked="0"/>
    </xf>
    <xf numFmtId="0" fontId="29" fillId="0" borderId="30" xfId="1" applyFont="1" applyFill="1" applyBorder="1" applyAlignment="1" applyProtection="1">
      <alignment vertical="center" wrapText="1"/>
      <protection locked="0"/>
    </xf>
    <xf numFmtId="0" fontId="29" fillId="0" borderId="9" xfId="1" applyFont="1" applyFill="1" applyBorder="1" applyAlignment="1" applyProtection="1">
      <alignment vertical="center" wrapText="1"/>
      <protection locked="0"/>
    </xf>
    <xf numFmtId="0" fontId="29" fillId="0" borderId="22" xfId="1" applyFont="1" applyFill="1" applyBorder="1" applyAlignment="1" applyProtection="1">
      <alignment vertical="center" wrapText="1"/>
      <protection locked="0"/>
    </xf>
    <xf numFmtId="0" fontId="29" fillId="0" borderId="13" xfId="1" applyFont="1" applyFill="1" applyBorder="1" applyAlignment="1" applyProtection="1">
      <alignment horizontal="center" vertical="center" wrapText="1"/>
      <protection locked="0"/>
    </xf>
    <xf numFmtId="0" fontId="29" fillId="0" borderId="13" xfId="1" applyFont="1" applyBorder="1" applyAlignment="1">
      <alignment horizontal="center" vertical="center"/>
    </xf>
    <xf numFmtId="0" fontId="29" fillId="0" borderId="1" xfId="1" applyFont="1" applyFill="1" applyBorder="1" applyAlignment="1" applyProtection="1">
      <alignment horizontal="center" vertical="center" wrapText="1"/>
      <protection locked="0"/>
    </xf>
    <xf numFmtId="0" fontId="30" fillId="0" borderId="36" xfId="1" applyFont="1" applyBorder="1" applyAlignment="1" applyProtection="1">
      <alignment horizontal="center" vertical="center" wrapText="1"/>
      <protection locked="0"/>
    </xf>
    <xf numFmtId="0" fontId="29" fillId="0" borderId="11" xfId="1" applyFont="1" applyBorder="1" applyAlignment="1" applyProtection="1">
      <alignment horizontal="center" vertical="center" wrapText="1"/>
      <protection locked="0"/>
    </xf>
    <xf numFmtId="0" fontId="29" fillId="0" borderId="12" xfId="1" applyFont="1" applyFill="1" applyBorder="1" applyAlignment="1" applyProtection="1">
      <alignment horizontal="center" vertical="center" wrapText="1"/>
      <protection locked="0"/>
    </xf>
    <xf numFmtId="0" fontId="29" fillId="0" borderId="0" xfId="1" applyFont="1" applyFill="1" applyBorder="1" applyAlignment="1">
      <alignment vertical="center"/>
    </xf>
    <xf numFmtId="0" fontId="0" fillId="0" borderId="0" xfId="0" applyAlignment="1">
      <alignment vertical="center"/>
    </xf>
    <xf numFmtId="0" fontId="42" fillId="0" borderId="0" xfId="1" applyFont="1" applyAlignment="1" applyProtection="1">
      <alignment vertical="center"/>
      <protection locked="0"/>
    </xf>
    <xf numFmtId="0" fontId="26" fillId="0" borderId="0" xfId="0" applyFont="1" applyAlignment="1">
      <alignment vertical="center"/>
    </xf>
    <xf numFmtId="0" fontId="0" fillId="0" borderId="0" xfId="0" applyAlignment="1">
      <alignment horizontal="center" vertical="center"/>
    </xf>
    <xf numFmtId="0" fontId="41"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Fill="1" applyAlignment="1">
      <alignment vertical="center"/>
    </xf>
    <xf numFmtId="164" fontId="29" fillId="2" borderId="10" xfId="1" applyNumberFormat="1" applyFont="1" applyFill="1" applyBorder="1" applyAlignment="1">
      <alignment horizontal="center" vertical="center"/>
    </xf>
    <xf numFmtId="0" fontId="29" fillId="0" borderId="0" xfId="1" applyFont="1" applyBorder="1" applyAlignment="1" applyProtection="1">
      <alignment horizontal="center" vertical="center"/>
      <protection locked="0"/>
    </xf>
    <xf numFmtId="4" fontId="29" fillId="0" borderId="0" xfId="1" applyNumberFormat="1" applyFont="1" applyAlignment="1" applyProtection="1">
      <alignment horizontal="center" vertical="center"/>
      <protection locked="0"/>
    </xf>
    <xf numFmtId="0" fontId="35" fillId="0" borderId="0" xfId="1" applyFont="1" applyFill="1" applyBorder="1" applyAlignment="1" applyProtection="1">
      <alignment horizontal="center" vertical="center" wrapText="1"/>
      <protection locked="0"/>
    </xf>
    <xf numFmtId="4" fontId="29" fillId="0" borderId="0" xfId="1" applyNumberFormat="1" applyFont="1" applyFill="1" applyBorder="1" applyAlignment="1">
      <alignment vertical="center"/>
    </xf>
    <xf numFmtId="0" fontId="29" fillId="0" borderId="5" xfId="1" applyFont="1" applyBorder="1" applyAlignment="1" applyProtection="1">
      <alignment horizontal="center" vertical="center"/>
      <protection locked="0"/>
    </xf>
    <xf numFmtId="0" fontId="6" fillId="0" borderId="0" xfId="2" applyFont="1" applyFill="1" applyBorder="1" applyAlignment="1">
      <alignment vertical="center"/>
    </xf>
    <xf numFmtId="0" fontId="30" fillId="0" borderId="14" xfId="2" applyFont="1" applyBorder="1" applyAlignment="1">
      <alignment vertical="center" wrapText="1"/>
    </xf>
    <xf numFmtId="0" fontId="6" fillId="0" borderId="0" xfId="2" applyFont="1" applyBorder="1" applyAlignment="1">
      <alignment vertical="center"/>
    </xf>
    <xf numFmtId="164" fontId="29" fillId="2" borderId="29" xfId="1" applyNumberFormat="1" applyFont="1" applyFill="1" applyBorder="1" applyAlignment="1">
      <alignment horizontal="center" vertical="center"/>
    </xf>
    <xf numFmtId="3" fontId="29" fillId="0" borderId="7" xfId="1" applyNumberFormat="1" applyFont="1" applyBorder="1" applyAlignment="1" applyProtection="1">
      <alignment vertical="center"/>
      <protection locked="0"/>
    </xf>
    <xf numFmtId="3" fontId="29" fillId="0" borderId="21" xfId="1" applyNumberFormat="1" applyFont="1" applyBorder="1" applyAlignment="1" applyProtection="1">
      <alignment vertical="center"/>
      <protection locked="0"/>
    </xf>
    <xf numFmtId="3" fontId="29" fillId="0" borderId="10" xfId="1" applyNumberFormat="1" applyFont="1" applyBorder="1" applyAlignment="1" applyProtection="1">
      <alignment vertical="center"/>
      <protection locked="0"/>
    </xf>
    <xf numFmtId="3" fontId="29" fillId="0" borderId="22" xfId="1" applyNumberFormat="1" applyFont="1" applyBorder="1" applyAlignment="1" applyProtection="1">
      <alignment vertical="center"/>
      <protection locked="0"/>
    </xf>
    <xf numFmtId="3" fontId="29" fillId="0" borderId="10" xfId="1" applyNumberFormat="1" applyFont="1" applyFill="1" applyBorder="1" applyAlignment="1" applyProtection="1">
      <alignment vertical="center"/>
      <protection hidden="1"/>
    </xf>
    <xf numFmtId="3" fontId="29" fillId="0" borderId="29" xfId="1" applyNumberFormat="1" applyFont="1" applyFill="1" applyBorder="1" applyAlignment="1" applyProtection="1">
      <alignment vertical="center"/>
      <protection hidden="1"/>
    </xf>
    <xf numFmtId="3" fontId="29" fillId="0" borderId="29" xfId="1" applyNumberFormat="1" applyFont="1" applyBorder="1" applyAlignment="1" applyProtection="1">
      <alignment vertical="center"/>
      <protection locked="0"/>
    </xf>
    <xf numFmtId="3" fontId="29" fillId="0" borderId="35" xfId="1" applyNumberFormat="1" applyFont="1" applyBorder="1" applyAlignment="1" applyProtection="1">
      <alignment vertical="center"/>
      <protection locked="0"/>
    </xf>
    <xf numFmtId="3" fontId="30" fillId="0" borderId="4" xfId="2" applyNumberFormat="1" applyFont="1" applyBorder="1" applyAlignment="1">
      <alignment horizontal="center" vertical="center" wrapText="1"/>
    </xf>
    <xf numFmtId="3" fontId="30" fillId="0" borderId="19" xfId="2" applyNumberFormat="1" applyFont="1" applyBorder="1" applyAlignment="1">
      <alignment horizontal="center" vertical="center" wrapText="1"/>
    </xf>
    <xf numFmtId="3" fontId="30" fillId="0" borderId="16" xfId="2" applyNumberFormat="1" applyFont="1" applyBorder="1" applyAlignment="1">
      <alignment horizontal="center" vertical="center" wrapText="1"/>
    </xf>
    <xf numFmtId="3" fontId="30" fillId="0" borderId="40" xfId="2" applyNumberFormat="1" applyFont="1" applyBorder="1" applyAlignment="1">
      <alignment horizontal="center" vertical="center" wrapText="1"/>
    </xf>
    <xf numFmtId="3" fontId="29" fillId="0" borderId="0" xfId="2" applyNumberFormat="1" applyFont="1" applyBorder="1" applyAlignment="1">
      <alignment vertical="center"/>
    </xf>
    <xf numFmtId="3" fontId="30" fillId="0" borderId="4" xfId="2" applyNumberFormat="1" applyFont="1" applyFill="1" applyBorder="1" applyAlignment="1">
      <alignment horizontal="center" vertical="center" wrapText="1"/>
    </xf>
    <xf numFmtId="3" fontId="30" fillId="0" borderId="19" xfId="2" applyNumberFormat="1" applyFont="1" applyFill="1" applyBorder="1" applyAlignment="1">
      <alignment horizontal="center" vertical="center" wrapText="1"/>
    </xf>
    <xf numFmtId="3" fontId="30" fillId="0" borderId="16" xfId="2" applyNumberFormat="1" applyFont="1" applyFill="1" applyBorder="1" applyAlignment="1">
      <alignment horizontal="center" vertical="center" wrapText="1"/>
    </xf>
    <xf numFmtId="3" fontId="30" fillId="0" borderId="40" xfId="2" applyNumberFormat="1" applyFont="1" applyFill="1" applyBorder="1" applyAlignment="1">
      <alignment horizontal="center" vertical="center" wrapText="1"/>
    </xf>
    <xf numFmtId="3" fontId="45" fillId="0" borderId="7" xfId="2" applyNumberFormat="1" applyFont="1" applyBorder="1" applyAlignment="1">
      <alignment horizontal="center" vertical="center"/>
    </xf>
    <xf numFmtId="3" fontId="45" fillId="0" borderId="21" xfId="2" applyNumberFormat="1" applyFont="1" applyBorder="1" applyAlignment="1">
      <alignment horizontal="center" vertical="center"/>
    </xf>
    <xf numFmtId="3" fontId="29" fillId="0" borderId="10" xfId="2" applyNumberFormat="1" applyFont="1" applyBorder="1" applyAlignment="1">
      <alignment horizontal="center" vertical="center"/>
    </xf>
    <xf numFmtId="3" fontId="29" fillId="0" borderId="22" xfId="2" applyNumberFormat="1" applyFont="1" applyBorder="1" applyAlignment="1">
      <alignment horizontal="center" vertical="center"/>
    </xf>
    <xf numFmtId="3" fontId="45" fillId="0" borderId="10" xfId="2" applyNumberFormat="1" applyFont="1" applyBorder="1" applyAlignment="1">
      <alignment horizontal="center" vertical="center"/>
    </xf>
    <xf numFmtId="3" fontId="45" fillId="0" borderId="22" xfId="2" applyNumberFormat="1" applyFont="1" applyBorder="1" applyAlignment="1">
      <alignment horizontal="center" vertical="center"/>
    </xf>
    <xf numFmtId="3" fontId="45" fillId="0" borderId="13" xfId="2" applyNumberFormat="1" applyFont="1" applyBorder="1" applyAlignment="1">
      <alignment horizontal="center" vertical="center"/>
    </xf>
    <xf numFmtId="3" fontId="45" fillId="0" borderId="1" xfId="2" applyNumberFormat="1" applyFont="1" applyBorder="1" applyAlignment="1">
      <alignment horizontal="center" vertical="center"/>
    </xf>
    <xf numFmtId="0" fontId="29" fillId="0" borderId="0" xfId="1" applyFont="1" applyAlignment="1">
      <alignment horizontal="right" vertical="center"/>
    </xf>
    <xf numFmtId="3" fontId="29" fillId="0" borderId="0" xfId="1" applyNumberFormat="1" applyFont="1" applyFill="1" applyBorder="1" applyAlignment="1" applyProtection="1">
      <alignment vertical="center"/>
      <protection hidden="1"/>
    </xf>
    <xf numFmtId="3" fontId="29" fillId="0" borderId="0" xfId="1" applyNumberFormat="1" applyFont="1" applyBorder="1" applyAlignment="1" applyProtection="1">
      <alignment vertical="center"/>
      <protection hidden="1"/>
    </xf>
    <xf numFmtId="0" fontId="40" fillId="0" borderId="0" xfId="1" applyFont="1" applyAlignment="1" applyProtection="1">
      <alignment vertical="center"/>
      <protection locked="0"/>
    </xf>
    <xf numFmtId="3" fontId="29" fillId="0" borderId="30" xfId="1" applyNumberFormat="1" applyFont="1" applyBorder="1" applyAlignment="1" applyProtection="1">
      <alignment horizontal="center" vertical="center"/>
      <protection locked="0"/>
    </xf>
    <xf numFmtId="3" fontId="29" fillId="0" borderId="31" xfId="1" applyNumberFormat="1" applyFont="1" applyBorder="1" applyAlignment="1" applyProtection="1">
      <alignment horizontal="center" vertical="center"/>
      <protection locked="0"/>
    </xf>
    <xf numFmtId="0" fontId="29" fillId="0" borderId="41" xfId="1" applyFont="1" applyBorder="1" applyAlignment="1" applyProtection="1">
      <alignment horizontal="center" vertical="center" wrapText="1"/>
      <protection locked="0"/>
    </xf>
    <xf numFmtId="0" fontId="29" fillId="0" borderId="42" xfId="1" applyFont="1" applyBorder="1" applyAlignment="1" applyProtection="1">
      <alignment horizontal="center" vertical="center" wrapText="1"/>
      <protection locked="0"/>
    </xf>
    <xf numFmtId="0" fontId="6" fillId="0" borderId="0" xfId="4" applyFont="1" applyFill="1" applyAlignment="1" applyProtection="1">
      <alignment vertical="center"/>
      <protection locked="0"/>
    </xf>
    <xf numFmtId="0" fontId="29" fillId="0" borderId="43" xfId="1" applyFont="1" applyFill="1" applyBorder="1" applyAlignment="1">
      <alignment horizontal="center" vertical="center"/>
    </xf>
    <xf numFmtId="0" fontId="29" fillId="0" borderId="44" xfId="1" applyFont="1" applyFill="1" applyBorder="1" applyAlignment="1">
      <alignment horizontal="center" vertical="center"/>
    </xf>
    <xf numFmtId="0" fontId="29" fillId="4" borderId="45" xfId="1" applyFont="1" applyFill="1" applyBorder="1" applyAlignment="1">
      <alignment vertical="center"/>
    </xf>
    <xf numFmtId="0" fontId="29" fillId="0" borderId="46" xfId="1" applyFont="1" applyBorder="1" applyAlignment="1">
      <alignment vertical="center"/>
    </xf>
    <xf numFmtId="0" fontId="29" fillId="2" borderId="46" xfId="1" applyFont="1" applyFill="1" applyBorder="1" applyAlignment="1">
      <alignment vertical="center"/>
    </xf>
    <xf numFmtId="0" fontId="29" fillId="0" borderId="47" xfId="1" applyFont="1" applyBorder="1" applyAlignment="1">
      <alignment vertical="center"/>
    </xf>
    <xf numFmtId="0" fontId="29" fillId="2" borderId="47" xfId="1" applyFont="1" applyFill="1" applyBorder="1" applyAlignment="1">
      <alignment vertical="center"/>
    </xf>
    <xf numFmtId="0" fontId="29" fillId="0" borderId="48" xfId="1" applyFont="1" applyBorder="1" applyAlignment="1">
      <alignment vertical="center"/>
    </xf>
    <xf numFmtId="0" fontId="29" fillId="2" borderId="48" xfId="1" applyFont="1" applyFill="1" applyBorder="1" applyAlignment="1">
      <alignment vertical="center"/>
    </xf>
    <xf numFmtId="4" fontId="31" fillId="0" borderId="0" xfId="1" applyNumberFormat="1" applyFont="1" applyAlignment="1">
      <alignment vertical="center"/>
    </xf>
    <xf numFmtId="3" fontId="6" fillId="0" borderId="33" xfId="1" applyNumberFormat="1" applyFont="1" applyBorder="1" applyAlignment="1" applyProtection="1">
      <alignment horizontal="right" vertical="center" wrapText="1" indent="1"/>
      <protection locked="0"/>
    </xf>
    <xf numFmtId="3" fontId="6" fillId="0" borderId="49" xfId="1" applyNumberFormat="1" applyFont="1" applyBorder="1" applyAlignment="1" applyProtection="1">
      <alignment horizontal="right" vertical="center" wrapText="1" indent="1"/>
      <protection locked="0"/>
    </xf>
    <xf numFmtId="3" fontId="29" fillId="0" borderId="33" xfId="1" applyNumberFormat="1" applyFont="1" applyBorder="1" applyAlignment="1" applyProtection="1">
      <alignment horizontal="right" vertical="center" wrapText="1" indent="1"/>
      <protection locked="0"/>
    </xf>
    <xf numFmtId="3" fontId="29" fillId="0" borderId="7" xfId="1" applyNumberFormat="1" applyFont="1" applyBorder="1" applyAlignment="1" applyProtection="1">
      <alignment horizontal="right" vertical="center" wrapText="1" indent="1"/>
      <protection locked="0"/>
    </xf>
    <xf numFmtId="3" fontId="29" fillId="0" borderId="28" xfId="1" applyNumberFormat="1" applyFont="1" applyBorder="1" applyAlignment="1" applyProtection="1">
      <alignment horizontal="right" vertical="center" wrapText="1" indent="1"/>
      <protection locked="0"/>
    </xf>
    <xf numFmtId="3" fontId="29" fillId="0" borderId="21" xfId="1" applyNumberFormat="1" applyFont="1" applyBorder="1" applyAlignment="1" applyProtection="1">
      <alignment horizontal="right" vertical="center" wrapText="1" indent="1"/>
      <protection locked="0"/>
    </xf>
    <xf numFmtId="3" fontId="6" fillId="0" borderId="30" xfId="1" applyNumberFormat="1" applyFont="1" applyBorder="1" applyAlignment="1" applyProtection="1">
      <alignment horizontal="right" vertical="center" wrapText="1" indent="1"/>
      <protection locked="0"/>
    </xf>
    <xf numFmtId="3" fontId="6" fillId="0" borderId="50" xfId="1" applyNumberFormat="1" applyFont="1" applyBorder="1" applyAlignment="1" applyProtection="1">
      <alignment horizontal="right" vertical="center" wrapText="1" indent="1"/>
      <protection locked="0"/>
    </xf>
    <xf numFmtId="3" fontId="29" fillId="0" borderId="30" xfId="1" applyNumberFormat="1" applyFont="1" applyBorder="1" applyAlignment="1" applyProtection="1">
      <alignment horizontal="right" vertical="center" wrapText="1" indent="1"/>
      <protection locked="0"/>
    </xf>
    <xf numFmtId="3" fontId="29" fillId="0" borderId="10" xfId="1" applyNumberFormat="1" applyFont="1" applyBorder="1" applyAlignment="1" applyProtection="1">
      <alignment horizontal="right" vertical="center" wrapText="1" indent="1"/>
      <protection locked="0"/>
    </xf>
    <xf numFmtId="3" fontId="29" fillId="0" borderId="27" xfId="1" applyNumberFormat="1" applyFont="1" applyBorder="1" applyAlignment="1" applyProtection="1">
      <alignment horizontal="right" vertical="center" wrapText="1" indent="1"/>
      <protection locked="0"/>
    </xf>
    <xf numFmtId="3" fontId="8" fillId="0" borderId="3" xfId="1" applyNumberFormat="1" applyFont="1" applyBorder="1" applyAlignment="1" applyProtection="1">
      <alignment horizontal="right" vertical="center" wrapText="1" indent="1"/>
      <protection hidden="1"/>
    </xf>
    <xf numFmtId="3" fontId="8" fillId="0" borderId="26" xfId="1" applyNumberFormat="1" applyFont="1" applyBorder="1" applyAlignment="1" applyProtection="1">
      <alignment horizontal="right" vertical="center" wrapText="1" indent="1"/>
      <protection hidden="1"/>
    </xf>
    <xf numFmtId="3" fontId="30" fillId="0" borderId="3" xfId="1" applyNumberFormat="1" applyFont="1" applyBorder="1" applyAlignment="1" applyProtection="1">
      <alignment horizontal="right" vertical="center" wrapText="1" indent="1"/>
      <protection hidden="1"/>
    </xf>
    <xf numFmtId="3" fontId="30" fillId="0" borderId="4" xfId="1" applyNumberFormat="1" applyFont="1" applyBorder="1" applyAlignment="1" applyProtection="1">
      <alignment horizontal="right" vertical="center" wrapText="1" indent="1"/>
      <protection hidden="1"/>
    </xf>
    <xf numFmtId="3" fontId="8" fillId="0" borderId="23" xfId="1" applyNumberFormat="1" applyFont="1" applyBorder="1" applyAlignment="1" applyProtection="1">
      <alignment horizontal="right" vertical="center" wrapText="1" indent="1"/>
      <protection hidden="1"/>
    </xf>
    <xf numFmtId="3" fontId="30" fillId="4" borderId="45" xfId="1" applyNumberFormat="1" applyFont="1" applyFill="1" applyBorder="1" applyAlignment="1">
      <alignment vertical="center"/>
    </xf>
    <xf numFmtId="3" fontId="30" fillId="4" borderId="10" xfId="1" applyNumberFormat="1" applyFont="1" applyFill="1" applyBorder="1" applyAlignment="1">
      <alignment vertical="center"/>
    </xf>
    <xf numFmtId="3" fontId="29" fillId="0" borderId="40" xfId="1" applyNumberFormat="1" applyFont="1" applyBorder="1" applyAlignment="1" applyProtection="1">
      <alignment vertical="center"/>
      <protection locked="0"/>
    </xf>
    <xf numFmtId="3" fontId="29" fillId="0" borderId="19" xfId="1" applyNumberFormat="1" applyFont="1" applyBorder="1" applyAlignment="1" applyProtection="1">
      <alignment vertical="center"/>
      <protection hidden="1"/>
    </xf>
    <xf numFmtId="3" fontId="29" fillId="0" borderId="52" xfId="1" applyNumberFormat="1" applyFont="1" applyBorder="1" applyAlignment="1" applyProtection="1">
      <alignment vertical="center"/>
      <protection locked="0"/>
    </xf>
    <xf numFmtId="3" fontId="29" fillId="0" borderId="50" xfId="1" applyNumberFormat="1" applyFont="1" applyBorder="1" applyAlignment="1" applyProtection="1">
      <alignment horizontal="right" vertical="center"/>
      <protection locked="0"/>
    </xf>
    <xf numFmtId="3" fontId="29" fillId="0" borderId="50" xfId="1" applyNumberFormat="1" applyFont="1" applyBorder="1" applyAlignment="1" applyProtection="1">
      <alignment horizontal="right"/>
      <protection locked="0"/>
    </xf>
    <xf numFmtId="3" fontId="30" fillId="0" borderId="50" xfId="1" applyNumberFormat="1" applyFont="1" applyBorder="1" applyAlignment="1" applyProtection="1">
      <alignment horizontal="right" vertical="center"/>
      <protection locked="0"/>
    </xf>
    <xf numFmtId="3" fontId="29" fillId="0" borderId="51" xfId="1" applyNumberFormat="1" applyFont="1" applyBorder="1" applyAlignment="1" applyProtection="1">
      <alignment horizontal="right" vertical="center"/>
      <protection locked="0"/>
    </xf>
    <xf numFmtId="3" fontId="29" fillId="0" borderId="23" xfId="1" applyNumberFormat="1" applyFont="1" applyBorder="1" applyAlignment="1" applyProtection="1">
      <alignment horizontal="right" vertical="center"/>
      <protection hidden="1"/>
    </xf>
    <xf numFmtId="3" fontId="30" fillId="0" borderId="49" xfId="1" applyNumberFormat="1" applyFont="1" applyBorder="1" applyAlignment="1" applyProtection="1">
      <alignment horizontal="right" vertical="top" wrapText="1"/>
      <protection locked="0"/>
    </xf>
    <xf numFmtId="3" fontId="29" fillId="0" borderId="49" xfId="1" applyNumberFormat="1" applyFont="1" applyBorder="1" applyAlignment="1" applyProtection="1">
      <alignment horizontal="right" vertical="top" wrapText="1"/>
      <protection locked="0"/>
    </xf>
    <xf numFmtId="3" fontId="29" fillId="0" borderId="50" xfId="1" applyNumberFormat="1" applyFont="1" applyBorder="1" applyAlignment="1" applyProtection="1">
      <alignment horizontal="right" vertical="top" wrapText="1"/>
      <protection locked="0"/>
    </xf>
    <xf numFmtId="3" fontId="30" fillId="0" borderId="50" xfId="1" applyNumberFormat="1" applyFont="1" applyBorder="1" applyAlignment="1" applyProtection="1">
      <alignment horizontal="right" vertical="top" wrapText="1"/>
      <protection locked="0"/>
    </xf>
    <xf numFmtId="3" fontId="30" fillId="0" borderId="51" xfId="1" applyNumberFormat="1" applyFont="1" applyBorder="1" applyAlignment="1" applyProtection="1">
      <alignment horizontal="right" vertical="top" wrapText="1"/>
      <protection locked="0"/>
    </xf>
    <xf numFmtId="3" fontId="29" fillId="0" borderId="23" xfId="1" applyNumberFormat="1" applyFont="1" applyBorder="1" applyAlignment="1" applyProtection="1">
      <alignment vertical="center"/>
      <protection hidden="1"/>
    </xf>
    <xf numFmtId="0" fontId="37" fillId="0" borderId="0" xfId="1" applyFont="1" applyAlignment="1">
      <alignment horizontal="right" vertical="center" wrapText="1"/>
    </xf>
    <xf numFmtId="0" fontId="37" fillId="0" borderId="0" xfId="1" applyFont="1" applyBorder="1" applyAlignment="1">
      <alignment horizontal="right" vertical="center" wrapText="1"/>
    </xf>
    <xf numFmtId="0" fontId="37" fillId="0" borderId="0" xfId="1" applyFont="1" applyBorder="1" applyAlignment="1">
      <alignment vertical="center" wrapText="1"/>
    </xf>
    <xf numFmtId="0" fontId="37" fillId="0" borderId="0" xfId="1" applyFont="1" applyAlignment="1" applyProtection="1">
      <alignment vertical="center" wrapText="1"/>
      <protection locked="0"/>
    </xf>
    <xf numFmtId="0" fontId="37" fillId="0" borderId="0" xfId="1" applyFont="1" applyAlignment="1">
      <alignment vertical="center" wrapText="1"/>
    </xf>
    <xf numFmtId="4" fontId="35" fillId="0" borderId="0" xfId="1" applyNumberFormat="1" applyFont="1" applyFill="1" applyBorder="1" applyAlignment="1" applyProtection="1">
      <alignment vertical="center" wrapText="1"/>
      <protection locked="0"/>
    </xf>
    <xf numFmtId="0" fontId="35" fillId="0" borderId="0" xfId="1" applyFont="1" applyFill="1" applyBorder="1" applyAlignment="1" applyProtection="1">
      <alignment vertical="center" wrapText="1"/>
      <protection locked="0"/>
    </xf>
    <xf numFmtId="0" fontId="35" fillId="0" borderId="0" xfId="1" applyFont="1" applyFill="1" applyBorder="1" applyAlignment="1">
      <alignment vertical="center" wrapText="1"/>
    </xf>
    <xf numFmtId="0" fontId="35" fillId="0" borderId="0" xfId="1" applyFont="1" applyFill="1" applyBorder="1" applyAlignment="1">
      <alignment horizontal="center" vertical="center" wrapText="1"/>
    </xf>
    <xf numFmtId="4" fontId="35" fillId="0" borderId="0" xfId="1" applyNumberFormat="1" applyFont="1" applyFill="1" applyBorder="1" applyAlignment="1" applyProtection="1">
      <alignment horizontal="center" vertical="center" wrapText="1"/>
      <protection locked="0"/>
    </xf>
    <xf numFmtId="0" fontId="29" fillId="0" borderId="0" xfId="1" applyFont="1" applyFill="1" applyBorder="1" applyAlignment="1">
      <alignment vertical="center" wrapText="1"/>
    </xf>
    <xf numFmtId="4" fontId="35" fillId="0" borderId="0" xfId="1" applyNumberFormat="1" applyFont="1" applyFill="1" applyBorder="1" applyAlignment="1">
      <alignment horizontal="center" vertical="center" wrapText="1"/>
    </xf>
    <xf numFmtId="0" fontId="35" fillId="0" borderId="0" xfId="1" applyFont="1" applyFill="1" applyBorder="1" applyAlignment="1">
      <alignment horizontal="justify" vertical="center" wrapText="1"/>
    </xf>
    <xf numFmtId="4" fontId="35" fillId="0" borderId="0" xfId="1" applyNumberFormat="1" applyFont="1" applyFill="1" applyBorder="1" applyAlignment="1">
      <alignment horizontal="justify" vertical="center" wrapText="1"/>
    </xf>
    <xf numFmtId="3" fontId="37" fillId="0" borderId="21" xfId="1" applyNumberFormat="1" applyFont="1" applyBorder="1" applyAlignment="1" applyProtection="1">
      <alignment horizontal="right" vertical="center" wrapText="1"/>
      <protection locked="0"/>
    </xf>
    <xf numFmtId="3" fontId="37" fillId="0" borderId="53" xfId="1" applyNumberFormat="1" applyFont="1" applyBorder="1" applyAlignment="1" applyProtection="1">
      <alignment horizontal="right" vertical="center" wrapText="1"/>
      <protection locked="0"/>
    </xf>
    <xf numFmtId="3" fontId="37" fillId="0" borderId="19" xfId="1" applyNumberFormat="1" applyFont="1" applyBorder="1" applyAlignment="1" applyProtection="1">
      <alignment horizontal="right" vertical="center" wrapText="1"/>
      <protection hidden="1"/>
    </xf>
    <xf numFmtId="3" fontId="37" fillId="0" borderId="40" xfId="1" applyNumberFormat="1" applyFont="1" applyBorder="1" applyAlignment="1" applyProtection="1">
      <alignment horizontal="right" vertical="center" wrapText="1"/>
      <protection locked="0"/>
    </xf>
    <xf numFmtId="3" fontId="29" fillId="0" borderId="19" xfId="1" applyNumberFormat="1" applyFont="1" applyBorder="1" applyAlignment="1" applyProtection="1">
      <alignment vertical="center"/>
    </xf>
    <xf numFmtId="3" fontId="29" fillId="0" borderId="21" xfId="1" applyNumberFormat="1" applyFont="1" applyBorder="1" applyAlignment="1" applyProtection="1">
      <alignment vertical="center"/>
    </xf>
    <xf numFmtId="3" fontId="29" fillId="0" borderId="22" xfId="1" applyNumberFormat="1" applyFont="1" applyBorder="1" applyAlignment="1" applyProtection="1">
      <alignment vertical="center"/>
    </xf>
    <xf numFmtId="3" fontId="29" fillId="0" borderId="10" xfId="1" applyNumberFormat="1" applyFont="1" applyBorder="1" applyAlignment="1" applyProtection="1">
      <alignment horizontal="right" vertical="center" wrapText="1"/>
      <protection locked="0"/>
    </xf>
    <xf numFmtId="3" fontId="29" fillId="0" borderId="22" xfId="1" applyNumberFormat="1" applyFont="1" applyBorder="1" applyAlignment="1" applyProtection="1">
      <alignment horizontal="right" vertical="center" wrapText="1"/>
    </xf>
    <xf numFmtId="3" fontId="29" fillId="0" borderId="29" xfId="1" applyNumberFormat="1" applyFont="1" applyBorder="1" applyAlignment="1" applyProtection="1">
      <alignment horizontal="right" vertical="center" wrapText="1"/>
      <protection locked="0"/>
    </xf>
    <xf numFmtId="3" fontId="29" fillId="0" borderId="35" xfId="1" applyNumberFormat="1" applyFont="1" applyBorder="1" applyAlignment="1" applyProtection="1">
      <alignment horizontal="right" vertical="center" wrapText="1"/>
    </xf>
    <xf numFmtId="3" fontId="29" fillId="0" borderId="4" xfId="1" applyNumberFormat="1" applyFont="1" applyBorder="1" applyAlignment="1" applyProtection="1">
      <alignment horizontal="right" vertical="center" wrapText="1"/>
      <protection locked="0"/>
    </xf>
    <xf numFmtId="3" fontId="29" fillId="0" borderId="23" xfId="1" applyNumberFormat="1" applyFont="1" applyBorder="1" applyAlignment="1" applyProtection="1">
      <alignment horizontal="right" vertical="center" wrapText="1"/>
    </xf>
    <xf numFmtId="3" fontId="29" fillId="0" borderId="16" xfId="1" applyNumberFormat="1" applyFont="1" applyBorder="1" applyAlignment="1" applyProtection="1">
      <alignment vertical="center"/>
      <protection locked="0"/>
    </xf>
    <xf numFmtId="3" fontId="29" fillId="0" borderId="52" xfId="1" applyNumberFormat="1" applyFont="1" applyBorder="1" applyAlignment="1" applyProtection="1">
      <alignment vertical="center"/>
    </xf>
    <xf numFmtId="3" fontId="29" fillId="0" borderId="49" xfId="1" applyNumberFormat="1" applyFont="1" applyBorder="1" applyAlignment="1" applyProtection="1">
      <alignment vertical="center"/>
    </xf>
    <xf numFmtId="3" fontId="29" fillId="0" borderId="50" xfId="1" applyNumberFormat="1" applyFont="1" applyBorder="1" applyAlignment="1" applyProtection="1">
      <alignment vertical="center"/>
    </xf>
    <xf numFmtId="3" fontId="29" fillId="0" borderId="4" xfId="1" applyNumberFormat="1" applyFont="1" applyBorder="1" applyAlignment="1" applyProtection="1">
      <alignment vertical="center"/>
    </xf>
    <xf numFmtId="3" fontId="29" fillId="0" borderId="23" xfId="1" applyNumberFormat="1" applyFont="1" applyBorder="1" applyAlignment="1" applyProtection="1">
      <alignment vertical="center"/>
    </xf>
    <xf numFmtId="3" fontId="29" fillId="0" borderId="7" xfId="1" applyNumberFormat="1" applyFont="1" applyBorder="1" applyAlignment="1" applyProtection="1">
      <alignment vertical="center"/>
      <protection hidden="1"/>
    </xf>
    <xf numFmtId="3" fontId="29" fillId="0" borderId="19" xfId="1" applyNumberFormat="1" applyFont="1" applyBorder="1" applyAlignment="1" applyProtection="1">
      <alignment vertical="center"/>
      <protection locked="0"/>
    </xf>
    <xf numFmtId="3" fontId="29" fillId="0" borderId="19" xfId="1" applyNumberFormat="1" applyFont="1" applyBorder="1" applyAlignment="1">
      <alignment vertical="center"/>
    </xf>
    <xf numFmtId="3" fontId="29" fillId="0" borderId="23" xfId="1" applyNumberFormat="1" applyFont="1" applyBorder="1" applyAlignment="1">
      <alignment vertical="center"/>
    </xf>
    <xf numFmtId="0" fontId="37" fillId="0" borderId="0" xfId="1" applyFont="1" applyFill="1" applyAlignment="1" applyProtection="1">
      <alignment vertical="center" wrapText="1"/>
      <protection locked="0"/>
    </xf>
    <xf numFmtId="0" fontId="6" fillId="0" borderId="0" xfId="1" applyFont="1" applyFill="1" applyAlignment="1" applyProtection="1">
      <alignment vertical="center"/>
      <protection locked="0"/>
    </xf>
    <xf numFmtId="3" fontId="29" fillId="0" borderId="3" xfId="1" applyNumberFormat="1" applyFont="1" applyFill="1" applyBorder="1" applyAlignment="1" applyProtection="1">
      <alignment horizontal="center" vertical="center"/>
      <protection locked="0"/>
    </xf>
    <xf numFmtId="0" fontId="6" fillId="0" borderId="0" xfId="1" applyFont="1" applyAlignment="1" applyProtection="1">
      <alignment horizontal="left" vertical="center" wrapText="1"/>
      <protection locked="0"/>
    </xf>
    <xf numFmtId="0" fontId="6" fillId="0" borderId="0" xfId="1" applyFont="1" applyAlignment="1" applyProtection="1">
      <alignment horizontal="left" vertical="center"/>
      <protection locked="0"/>
    </xf>
    <xf numFmtId="0" fontId="29" fillId="0" borderId="16" xfId="1" applyFont="1" applyFill="1" applyBorder="1" applyAlignment="1" applyProtection="1">
      <alignment vertical="center" wrapText="1"/>
      <protection locked="0"/>
    </xf>
    <xf numFmtId="0" fontId="29" fillId="0" borderId="40" xfId="1" applyFont="1" applyBorder="1" applyAlignment="1" applyProtection="1">
      <alignment vertical="center" wrapText="1"/>
      <protection locked="0"/>
    </xf>
    <xf numFmtId="0" fontId="29" fillId="0" borderId="54" xfId="1" applyFont="1" applyBorder="1" applyAlignment="1" applyProtection="1">
      <alignment horizontal="center" vertical="center"/>
      <protection locked="0"/>
    </xf>
    <xf numFmtId="0" fontId="29" fillId="0" borderId="36" xfId="1" applyFont="1" applyBorder="1" applyAlignment="1" applyProtection="1">
      <alignment horizontal="center" vertical="center"/>
      <protection locked="0"/>
    </xf>
    <xf numFmtId="0" fontId="29" fillId="5" borderId="14" xfId="1" applyFont="1" applyFill="1" applyBorder="1" applyAlignment="1" applyProtection="1">
      <alignment horizontal="center" vertical="center"/>
      <protection locked="0"/>
    </xf>
    <xf numFmtId="0" fontId="29" fillId="6" borderId="8" xfId="1" applyFont="1" applyFill="1" applyBorder="1" applyAlignment="1" applyProtection="1">
      <alignment horizontal="center" vertical="center"/>
      <protection locked="0"/>
    </xf>
    <xf numFmtId="0" fontId="29" fillId="6" borderId="55" xfId="1" applyFont="1" applyFill="1" applyBorder="1" applyAlignment="1" applyProtection="1">
      <alignment horizontal="center" vertical="center"/>
      <protection locked="0"/>
    </xf>
    <xf numFmtId="0" fontId="29" fillId="6" borderId="56" xfId="1" applyFont="1" applyFill="1" applyBorder="1" applyAlignment="1" applyProtection="1">
      <alignment horizontal="center" vertical="center"/>
      <protection locked="0"/>
    </xf>
    <xf numFmtId="0" fontId="29" fillId="7" borderId="0" xfId="1" applyFont="1" applyFill="1" applyAlignment="1">
      <alignment vertical="center"/>
    </xf>
    <xf numFmtId="3" fontId="29" fillId="7" borderId="46" xfId="1" applyNumberFormat="1" applyFont="1" applyFill="1" applyBorder="1" applyAlignment="1">
      <alignment vertical="center"/>
    </xf>
    <xf numFmtId="3" fontId="29" fillId="7" borderId="57" xfId="1" applyNumberFormat="1" applyFont="1" applyFill="1" applyBorder="1" applyAlignment="1">
      <alignment vertical="center"/>
    </xf>
    <xf numFmtId="3" fontId="29" fillId="7" borderId="47" xfId="1" applyNumberFormat="1" applyFont="1" applyFill="1" applyBorder="1" applyAlignment="1">
      <alignment vertical="center"/>
    </xf>
    <xf numFmtId="3" fontId="29" fillId="7" borderId="58" xfId="1" applyNumberFormat="1" applyFont="1" applyFill="1" applyBorder="1" applyAlignment="1">
      <alignment vertical="center"/>
    </xf>
    <xf numFmtId="3" fontId="29" fillId="7" borderId="48" xfId="1" applyNumberFormat="1" applyFont="1" applyFill="1" applyBorder="1" applyAlignment="1">
      <alignment vertical="center"/>
    </xf>
    <xf numFmtId="3" fontId="29" fillId="7" borderId="59" xfId="1" applyNumberFormat="1" applyFont="1" applyFill="1" applyBorder="1" applyAlignment="1">
      <alignment vertical="center"/>
    </xf>
    <xf numFmtId="4" fontId="31" fillId="7" borderId="0" xfId="1" applyNumberFormat="1" applyFont="1" applyFill="1" applyAlignment="1">
      <alignment vertical="center"/>
    </xf>
    <xf numFmtId="0" fontId="31" fillId="7" borderId="0" xfId="1" applyFont="1" applyFill="1" applyAlignment="1">
      <alignment vertical="center"/>
    </xf>
    <xf numFmtId="0" fontId="6" fillId="7" borderId="0" xfId="1" applyFont="1" applyFill="1" applyAlignment="1" applyProtection="1">
      <alignment vertical="center"/>
      <protection locked="0"/>
    </xf>
    <xf numFmtId="0" fontId="29" fillId="0" borderId="0" xfId="1" applyFont="1" applyAlignment="1" applyProtection="1">
      <alignment vertical="center" wrapText="1"/>
      <protection locked="0"/>
    </xf>
    <xf numFmtId="3" fontId="29" fillId="7" borderId="60" xfId="1" applyNumberFormat="1" applyFont="1" applyFill="1" applyBorder="1" applyAlignment="1">
      <alignment vertical="center"/>
    </xf>
    <xf numFmtId="164" fontId="29" fillId="2" borderId="58" xfId="1" applyNumberFormat="1" applyFont="1" applyFill="1" applyBorder="1" applyAlignment="1">
      <alignment horizontal="center" vertical="center"/>
    </xf>
    <xf numFmtId="0" fontId="29" fillId="0" borderId="8" xfId="2" applyFont="1" applyFill="1" applyBorder="1" applyAlignment="1">
      <alignment vertical="center" wrapText="1"/>
    </xf>
    <xf numFmtId="0" fontId="30" fillId="0" borderId="11" xfId="2" applyFont="1" applyBorder="1" applyAlignment="1">
      <alignment vertical="center" wrapText="1"/>
    </xf>
    <xf numFmtId="0" fontId="30" fillId="0" borderId="37" xfId="2" applyFont="1" applyBorder="1" applyAlignment="1">
      <alignment vertical="center" wrapText="1"/>
    </xf>
    <xf numFmtId="49" fontId="29" fillId="0" borderId="33" xfId="2" applyNumberFormat="1" applyFont="1" applyBorder="1" applyAlignment="1">
      <alignment horizontal="center" vertical="center" wrapText="1"/>
    </xf>
    <xf numFmtId="0" fontId="0" fillId="0" borderId="0" xfId="0" applyFill="1"/>
    <xf numFmtId="0" fontId="33" fillId="0" borderId="61" xfId="1" applyFont="1" applyBorder="1" applyAlignment="1" applyProtection="1">
      <alignment horizontal="center" vertical="center" wrapText="1"/>
      <protection locked="0"/>
    </xf>
    <xf numFmtId="0" fontId="33" fillId="0" borderId="61" xfId="1" applyFont="1" applyBorder="1" applyAlignment="1" applyProtection="1">
      <alignment horizontal="center" vertical="center"/>
      <protection locked="0"/>
    </xf>
    <xf numFmtId="0" fontId="33" fillId="0" borderId="62" xfId="1" applyFont="1" applyBorder="1" applyAlignment="1" applyProtection="1">
      <alignment horizontal="center" vertical="center"/>
      <protection locked="0"/>
    </xf>
    <xf numFmtId="0" fontId="33" fillId="0" borderId="0" xfId="1" applyFont="1" applyAlignment="1" applyProtection="1">
      <alignment vertical="center"/>
      <protection locked="0"/>
    </xf>
    <xf numFmtId="0" fontId="33" fillId="0" borderId="0" xfId="1" applyFont="1" applyAlignment="1">
      <alignment vertical="center"/>
    </xf>
    <xf numFmtId="2" fontId="33" fillId="0" borderId="41" xfId="1" applyNumberFormat="1" applyFont="1" applyBorder="1" applyAlignment="1" applyProtection="1">
      <alignment horizontal="center" vertical="center" wrapText="1"/>
      <protection locked="0"/>
    </xf>
    <xf numFmtId="0" fontId="29" fillId="8" borderId="63" xfId="1" applyFont="1" applyFill="1" applyBorder="1" applyAlignment="1">
      <alignment horizontal="center" vertical="center"/>
    </xf>
    <xf numFmtId="0" fontId="29" fillId="8" borderId="43" xfId="1" applyFont="1" applyFill="1" applyBorder="1" applyAlignment="1">
      <alignment horizontal="center" vertical="center"/>
    </xf>
    <xf numFmtId="0" fontId="41" fillId="0" borderId="45" xfId="0" applyFont="1" applyBorder="1" applyAlignment="1">
      <alignment horizontal="center" vertical="center"/>
    </xf>
    <xf numFmtId="0" fontId="28" fillId="0" borderId="0" xfId="1" applyFont="1" applyAlignment="1" applyProtection="1">
      <alignment horizontal="left" vertical="center"/>
      <protection locked="0"/>
    </xf>
    <xf numFmtId="0" fontId="29" fillId="0" borderId="0" xfId="1" applyFont="1" applyBorder="1" applyAlignment="1" applyProtection="1">
      <alignment horizontal="center" vertical="center"/>
      <protection locked="0"/>
    </xf>
    <xf numFmtId="0" fontId="30" fillId="0" borderId="0" xfId="1" applyFont="1" applyBorder="1" applyAlignment="1" applyProtection="1">
      <alignment horizontal="left" vertical="center"/>
      <protection locked="0"/>
    </xf>
    <xf numFmtId="3" fontId="29" fillId="0" borderId="0" xfId="1" applyNumberFormat="1" applyFont="1" applyFill="1" applyBorder="1" applyAlignment="1" applyProtection="1">
      <alignment horizontal="left" vertical="center"/>
      <protection hidden="1"/>
    </xf>
    <xf numFmtId="3" fontId="29" fillId="0" borderId="0" xfId="1" applyNumberFormat="1" applyFont="1" applyBorder="1" applyAlignment="1" applyProtection="1">
      <alignment horizontal="left" vertical="center"/>
      <protection hidden="1"/>
    </xf>
    <xf numFmtId="0" fontId="29" fillId="0" borderId="0" xfId="1" applyFont="1" applyAlignment="1" applyProtection="1">
      <alignment horizontal="left" vertical="center"/>
      <protection locked="0"/>
    </xf>
    <xf numFmtId="0" fontId="39" fillId="0" borderId="0" xfId="1" applyFont="1" applyAlignment="1" applyProtection="1">
      <alignment horizontal="left" vertical="center"/>
      <protection locked="0"/>
    </xf>
    <xf numFmtId="3" fontId="30" fillId="9" borderId="7" xfId="1" applyNumberFormat="1" applyFont="1" applyFill="1" applyBorder="1" applyAlignment="1" applyProtection="1">
      <alignment vertical="center" wrapText="1"/>
      <protection locked="0"/>
    </xf>
    <xf numFmtId="0" fontId="29" fillId="0" borderId="10" xfId="1" applyFont="1" applyBorder="1" applyAlignment="1" applyProtection="1">
      <alignment horizontal="center" vertical="center" wrapText="1"/>
      <protection locked="0"/>
    </xf>
    <xf numFmtId="0" fontId="29" fillId="9" borderId="30" xfId="1" applyFont="1" applyFill="1" applyBorder="1" applyAlignment="1" applyProtection="1">
      <alignment horizontal="center" vertical="center"/>
      <protection locked="0"/>
    </xf>
    <xf numFmtId="3" fontId="29" fillId="9" borderId="10" xfId="1" applyNumberFormat="1" applyFont="1" applyFill="1" applyBorder="1" applyAlignment="1" applyProtection="1">
      <alignment horizontal="right" vertical="center" wrapText="1"/>
      <protection locked="0"/>
    </xf>
    <xf numFmtId="3" fontId="29" fillId="9" borderId="22" xfId="1" applyNumberFormat="1" applyFont="1" applyFill="1" applyBorder="1" applyAlignment="1" applyProtection="1">
      <alignment horizontal="right" vertical="center" wrapText="1"/>
      <protection hidden="1"/>
    </xf>
    <xf numFmtId="0" fontId="29" fillId="9" borderId="18" xfId="1" applyFont="1" applyFill="1" applyBorder="1" applyAlignment="1" applyProtection="1">
      <alignment horizontal="center" vertical="center"/>
      <protection locked="0"/>
    </xf>
    <xf numFmtId="3" fontId="29" fillId="9" borderId="13" xfId="1" applyNumberFormat="1" applyFont="1" applyFill="1" applyBorder="1" applyAlignment="1" applyProtection="1">
      <alignment horizontal="right" vertical="center"/>
      <protection locked="0"/>
    </xf>
    <xf numFmtId="3" fontId="29" fillId="9" borderId="1" xfId="1" applyNumberFormat="1" applyFont="1" applyFill="1" applyBorder="1" applyAlignment="1" applyProtection="1">
      <alignment horizontal="right" vertical="center" wrapText="1"/>
      <protection hidden="1"/>
    </xf>
    <xf numFmtId="0" fontId="29" fillId="9" borderId="33" xfId="1" applyFont="1" applyFill="1" applyBorder="1" applyAlignment="1" applyProtection="1">
      <alignment horizontal="center" vertical="center"/>
      <protection locked="0"/>
    </xf>
    <xf numFmtId="3" fontId="29" fillId="0" borderId="16" xfId="1" applyNumberFormat="1" applyFont="1" applyBorder="1" applyAlignment="1" applyProtection="1">
      <alignment horizontal="right" vertical="center" wrapText="1" indent="1"/>
      <protection locked="0"/>
    </xf>
    <xf numFmtId="3" fontId="29" fillId="0" borderId="21" xfId="1" applyNumberFormat="1" applyFont="1" applyBorder="1" applyAlignment="1" applyProtection="1">
      <alignment horizontal="right" vertical="center" wrapText="1" indent="1"/>
      <protection hidden="1"/>
    </xf>
    <xf numFmtId="3" fontId="29" fillId="0" borderId="9" xfId="1" applyNumberFormat="1" applyFont="1" applyBorder="1" applyAlignment="1" applyProtection="1">
      <alignment horizontal="right" vertical="center" wrapText="1" indent="1"/>
      <protection locked="0"/>
    </xf>
    <xf numFmtId="3" fontId="29" fillId="0" borderId="26" xfId="1" applyNumberFormat="1" applyFont="1" applyBorder="1" applyAlignment="1" applyProtection="1">
      <alignment horizontal="right" vertical="center" wrapText="1" indent="1"/>
      <protection hidden="1"/>
    </xf>
    <xf numFmtId="3" fontId="29" fillId="0" borderId="23" xfId="1" applyNumberFormat="1" applyFont="1" applyBorder="1" applyAlignment="1" applyProtection="1">
      <alignment horizontal="right" vertical="center" wrapText="1" indent="1"/>
      <protection hidden="1"/>
    </xf>
    <xf numFmtId="0" fontId="29" fillId="0" borderId="65" xfId="1" applyFont="1" applyBorder="1" applyAlignment="1" applyProtection="1">
      <alignment horizontal="center" vertical="center" wrapText="1"/>
      <protection locked="0"/>
    </xf>
    <xf numFmtId="0" fontId="29" fillId="0" borderId="41" xfId="1" applyFont="1" applyBorder="1" applyAlignment="1" applyProtection="1">
      <alignment horizontal="center" vertical="center" wrapText="1"/>
      <protection locked="0"/>
    </xf>
    <xf numFmtId="0" fontId="29" fillId="0" borderId="30" xfId="1" applyFont="1" applyBorder="1" applyAlignment="1" applyProtection="1">
      <alignment horizontal="center" vertical="center" wrapText="1"/>
      <protection locked="0"/>
    </xf>
    <xf numFmtId="0" fontId="29" fillId="0" borderId="66" xfId="1" applyFont="1" applyFill="1" applyBorder="1" applyAlignment="1">
      <alignment horizontal="center" vertical="center" wrapText="1"/>
    </xf>
    <xf numFmtId="0" fontId="30" fillId="4" borderId="27" xfId="3" applyFont="1" applyFill="1" applyBorder="1" applyAlignment="1">
      <alignment horizontal="left" vertical="center"/>
    </xf>
    <xf numFmtId="0" fontId="30" fillId="2" borderId="67" xfId="3" applyFont="1" applyFill="1" applyBorder="1" applyAlignment="1">
      <alignment horizontal="left" vertical="center"/>
    </xf>
    <xf numFmtId="0" fontId="30" fillId="2" borderId="68" xfId="3" applyFont="1" applyFill="1" applyBorder="1" applyAlignment="1">
      <alignment horizontal="left" vertical="center"/>
    </xf>
    <xf numFmtId="0" fontId="29" fillId="4" borderId="9" xfId="1" applyFont="1" applyFill="1" applyBorder="1" applyAlignment="1">
      <alignment vertical="center"/>
    </xf>
    <xf numFmtId="0" fontId="29" fillId="2" borderId="69" xfId="1" applyFont="1" applyFill="1" applyBorder="1" applyAlignment="1">
      <alignment vertical="center"/>
    </xf>
    <xf numFmtId="0" fontId="29" fillId="2" borderId="70" xfId="1" applyFont="1" applyFill="1" applyBorder="1" applyAlignment="1">
      <alignment vertical="center"/>
    </xf>
    <xf numFmtId="0" fontId="29" fillId="2" borderId="71" xfId="1" applyFont="1" applyFill="1" applyBorder="1" applyAlignment="1">
      <alignment vertical="center"/>
    </xf>
    <xf numFmtId="0" fontId="29" fillId="2" borderId="72" xfId="3" applyFont="1" applyFill="1" applyBorder="1" applyAlignment="1">
      <alignment horizontal="left" vertical="center"/>
    </xf>
    <xf numFmtId="0" fontId="29" fillId="0" borderId="49" xfId="1" applyFont="1" applyBorder="1" applyAlignment="1" applyProtection="1">
      <alignment vertical="center"/>
      <protection locked="0"/>
    </xf>
    <xf numFmtId="0" fontId="29" fillId="0" borderId="50" xfId="1" applyFont="1" applyBorder="1" applyAlignment="1" applyProtection="1">
      <alignment vertical="center"/>
      <protection locked="0"/>
    </xf>
    <xf numFmtId="0" fontId="30" fillId="0" borderId="23" xfId="1" applyFont="1" applyFill="1" applyBorder="1" applyAlignment="1" applyProtection="1">
      <alignment vertical="center"/>
      <protection locked="0"/>
    </xf>
    <xf numFmtId="0" fontId="6" fillId="0" borderId="30" xfId="1" applyFont="1" applyBorder="1" applyAlignment="1">
      <alignment horizontal="center" vertical="center"/>
    </xf>
    <xf numFmtId="0" fontId="6" fillId="0" borderId="33" xfId="1" applyFont="1" applyBorder="1" applyAlignment="1">
      <alignment horizontal="center" vertical="center"/>
    </xf>
    <xf numFmtId="0" fontId="6" fillId="0" borderId="65" xfId="1" applyFont="1" applyBorder="1" applyAlignment="1">
      <alignment horizontal="center" vertical="center"/>
    </xf>
    <xf numFmtId="0" fontId="6" fillId="0" borderId="73" xfId="1" applyFont="1" applyBorder="1" applyAlignment="1" applyProtection="1">
      <alignment horizontal="center" vertical="center" wrapText="1"/>
      <protection locked="0"/>
    </xf>
    <xf numFmtId="0" fontId="6" fillId="0" borderId="65" xfId="1" applyFont="1" applyBorder="1" applyAlignment="1" applyProtection="1">
      <alignment horizontal="center" vertical="center" wrapText="1"/>
      <protection locked="0"/>
    </xf>
    <xf numFmtId="0" fontId="6" fillId="0" borderId="41" xfId="1" applyFont="1" applyBorder="1" applyAlignment="1" applyProtection="1">
      <alignment horizontal="center" vertical="center" wrapText="1"/>
      <protection locked="0"/>
    </xf>
    <xf numFmtId="0" fontId="6" fillId="0" borderId="74" xfId="1" applyFont="1" applyBorder="1" applyAlignment="1" applyProtection="1">
      <alignment horizontal="center" vertical="center" wrapText="1"/>
      <protection locked="0"/>
    </xf>
    <xf numFmtId="0" fontId="6" fillId="0" borderId="42" xfId="1" applyFont="1" applyBorder="1" applyAlignment="1" applyProtection="1">
      <alignment horizontal="center" vertical="center" wrapText="1"/>
      <protection locked="0"/>
    </xf>
    <xf numFmtId="0" fontId="6" fillId="0" borderId="30"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wrapText="1"/>
      <protection locked="0"/>
    </xf>
    <xf numFmtId="0" fontId="6" fillId="0" borderId="27" xfId="1" applyFont="1" applyBorder="1" applyAlignment="1" applyProtection="1">
      <alignment horizontal="center" vertical="center" wrapText="1"/>
      <protection locked="0"/>
    </xf>
    <xf numFmtId="0" fontId="6" fillId="0" borderId="22" xfId="1" applyFont="1" applyBorder="1" applyAlignment="1" applyProtection="1">
      <alignment horizontal="center" vertical="center" wrapText="1"/>
      <protection locked="0"/>
    </xf>
    <xf numFmtId="0" fontId="29" fillId="0" borderId="73" xfId="1" applyFont="1" applyBorder="1" applyAlignment="1" applyProtection="1">
      <alignment horizontal="center" vertical="center" wrapText="1"/>
      <protection locked="0"/>
    </xf>
    <xf numFmtId="0" fontId="29" fillId="0" borderId="74" xfId="1" applyFont="1" applyBorder="1" applyAlignment="1" applyProtection="1">
      <alignment horizontal="center" vertical="center" wrapText="1"/>
      <protection locked="0"/>
    </xf>
    <xf numFmtId="0" fontId="29" fillId="0" borderId="22" xfId="1" applyFont="1" applyBorder="1" applyAlignment="1" applyProtection="1">
      <alignment horizontal="center" vertical="center" wrapText="1"/>
      <protection locked="0"/>
    </xf>
    <xf numFmtId="0" fontId="12" fillId="0" borderId="10" xfId="0" applyFont="1" applyBorder="1" applyAlignment="1">
      <alignment horizontal="center" vertical="center"/>
    </xf>
    <xf numFmtId="0" fontId="12" fillId="0" borderId="12"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37" fillId="0" borderId="62" xfId="0" applyFont="1" applyFill="1" applyBorder="1" applyAlignment="1">
      <alignment horizontal="center" vertical="center" wrapText="1" shrinkToFit="1"/>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2" xfId="0" applyFont="1" applyBorder="1" applyAlignment="1">
      <alignment horizontal="center" vertical="center" wrapText="1" shrinkToFit="1"/>
    </xf>
    <xf numFmtId="0" fontId="37" fillId="0" borderId="13" xfId="0" applyFont="1" applyBorder="1" applyAlignment="1">
      <alignment horizontal="center" vertical="center" wrapText="1" shrinkToFit="1"/>
    </xf>
    <xf numFmtId="0" fontId="37" fillId="0" borderId="1" xfId="0" applyFont="1" applyFill="1" applyBorder="1" applyAlignment="1">
      <alignment horizontal="center" vertical="center" wrapText="1" shrinkToFit="1"/>
    </xf>
    <xf numFmtId="0" fontId="28" fillId="8" borderId="0" xfId="1" applyFont="1" applyFill="1" applyAlignment="1" applyProtection="1">
      <alignment vertical="center"/>
      <protection locked="0"/>
    </xf>
    <xf numFmtId="0" fontId="29" fillId="8" borderId="0" xfId="1" applyFont="1" applyFill="1" applyAlignment="1">
      <alignment vertical="center"/>
    </xf>
    <xf numFmtId="0" fontId="39" fillId="8" borderId="0" xfId="1" applyFont="1" applyFill="1" applyAlignment="1">
      <alignment vertical="center"/>
    </xf>
    <xf numFmtId="0" fontId="29" fillId="8" borderId="0" xfId="1" applyFont="1" applyFill="1" applyAlignment="1">
      <alignment horizontal="center" vertical="center"/>
    </xf>
    <xf numFmtId="0" fontId="29" fillId="8" borderId="0" xfId="1" applyFont="1" applyFill="1" applyBorder="1" applyAlignment="1">
      <alignment vertical="center"/>
    </xf>
    <xf numFmtId="0" fontId="29" fillId="8" borderId="0" xfId="1" applyFont="1" applyFill="1" applyBorder="1" applyAlignment="1">
      <alignment horizontal="right" vertical="center"/>
    </xf>
    <xf numFmtId="0" fontId="30" fillId="8" borderId="0" xfId="1" applyFont="1" applyFill="1" applyBorder="1" applyAlignment="1">
      <alignment horizontal="center" vertical="center"/>
    </xf>
    <xf numFmtId="0" fontId="29" fillId="8" borderId="0" xfId="1" applyFont="1" applyFill="1" applyBorder="1" applyAlignment="1">
      <alignment horizontal="center" vertical="center"/>
    </xf>
    <xf numFmtId="0" fontId="46" fillId="8" borderId="0" xfId="1" applyFont="1" applyFill="1" applyBorder="1" applyAlignment="1">
      <alignment horizontal="center" vertical="center"/>
    </xf>
    <xf numFmtId="0" fontId="29" fillId="5" borderId="75" xfId="1" applyFont="1" applyFill="1" applyBorder="1" applyAlignment="1">
      <alignment vertical="center"/>
    </xf>
    <xf numFmtId="0" fontId="29" fillId="7" borderId="75" xfId="1" applyFont="1" applyFill="1" applyBorder="1" applyAlignment="1">
      <alignment vertical="center"/>
    </xf>
    <xf numFmtId="0" fontId="29" fillId="7" borderId="76" xfId="1" applyFont="1" applyFill="1" applyBorder="1" applyAlignment="1">
      <alignment vertical="center"/>
    </xf>
    <xf numFmtId="0" fontId="29" fillId="7" borderId="76" xfId="3" applyFont="1" applyFill="1" applyBorder="1" applyAlignment="1">
      <alignment horizontal="right" vertical="center"/>
    </xf>
    <xf numFmtId="0" fontId="29" fillId="7" borderId="76" xfId="3" applyFont="1" applyFill="1" applyBorder="1" applyAlignment="1">
      <alignment horizontal="left" vertical="center"/>
    </xf>
    <xf numFmtId="0" fontId="29" fillId="7" borderId="77" xfId="1" applyFont="1" applyFill="1" applyBorder="1" applyAlignment="1">
      <alignment vertical="center"/>
    </xf>
    <xf numFmtId="0" fontId="29" fillId="6" borderId="75" xfId="1" applyFont="1" applyFill="1" applyBorder="1" applyAlignment="1">
      <alignment vertical="center"/>
    </xf>
    <xf numFmtId="0" fontId="29" fillId="6" borderId="76" xfId="1" applyFont="1" applyFill="1" applyBorder="1" applyAlignment="1">
      <alignment vertical="center"/>
    </xf>
    <xf numFmtId="0" fontId="29" fillId="6" borderId="77" xfId="1" applyFont="1" applyFill="1" applyBorder="1" applyAlignment="1">
      <alignment vertical="center"/>
    </xf>
    <xf numFmtId="0" fontId="29" fillId="0" borderId="0" xfId="1" applyFont="1" applyFill="1" applyAlignment="1">
      <alignment vertical="center"/>
    </xf>
    <xf numFmtId="0" fontId="29" fillId="2" borderId="75" xfId="1" applyFont="1" applyFill="1" applyBorder="1" applyAlignment="1">
      <alignment vertical="center"/>
    </xf>
    <xf numFmtId="0" fontId="29" fillId="2" borderId="76" xfId="1" applyFont="1" applyFill="1" applyBorder="1" applyAlignment="1">
      <alignment vertical="center"/>
    </xf>
    <xf numFmtId="0" fontId="29" fillId="0" borderId="76" xfId="1" applyFont="1" applyFill="1" applyBorder="1" applyAlignment="1">
      <alignment vertical="center"/>
    </xf>
    <xf numFmtId="0" fontId="29" fillId="0" borderId="77" xfId="1" applyFont="1" applyFill="1" applyBorder="1" applyAlignment="1">
      <alignment vertical="center"/>
    </xf>
    <xf numFmtId="0" fontId="29" fillId="0" borderId="78" xfId="1" applyFont="1" applyFill="1" applyBorder="1" applyAlignment="1">
      <alignment horizontal="center" vertical="center"/>
    </xf>
    <xf numFmtId="164" fontId="29" fillId="8" borderId="0" xfId="1" applyNumberFormat="1" applyFont="1" applyFill="1" applyBorder="1" applyAlignment="1">
      <alignment horizontal="center" vertical="center"/>
    </xf>
    <xf numFmtId="0" fontId="29" fillId="8" borderId="76" xfId="1" applyFont="1" applyFill="1" applyBorder="1" applyAlignment="1">
      <alignment vertical="center"/>
    </xf>
    <xf numFmtId="0" fontId="0" fillId="8" borderId="0" xfId="0" applyFill="1"/>
    <xf numFmtId="0" fontId="0" fillId="8" borderId="0" xfId="0" applyFill="1" applyBorder="1"/>
    <xf numFmtId="0" fontId="29" fillId="6" borderId="76" xfId="3" applyFont="1" applyFill="1" applyBorder="1" applyAlignment="1">
      <alignment horizontal="right" vertical="center"/>
    </xf>
    <xf numFmtId="0" fontId="29" fillId="6" borderId="76" xfId="3" applyFont="1" applyFill="1" applyBorder="1" applyAlignment="1">
      <alignment horizontal="left" vertical="center"/>
    </xf>
    <xf numFmtId="0" fontId="29" fillId="8" borderId="75" xfId="1" applyFont="1" applyFill="1" applyBorder="1" applyAlignment="1">
      <alignment vertical="center"/>
    </xf>
    <xf numFmtId="0" fontId="29" fillId="8" borderId="76" xfId="3" applyFont="1" applyFill="1" applyBorder="1" applyAlignment="1">
      <alignment horizontal="left" vertical="center"/>
    </xf>
    <xf numFmtId="0" fontId="29" fillId="8" borderId="77" xfId="1" applyFont="1" applyFill="1" applyBorder="1" applyAlignment="1">
      <alignment vertical="center"/>
    </xf>
    <xf numFmtId="0" fontId="29" fillId="0" borderId="0" xfId="1" applyFont="1" applyFill="1" applyBorder="1" applyAlignment="1">
      <alignment horizontal="center" vertical="center"/>
    </xf>
    <xf numFmtId="0" fontId="29" fillId="2" borderId="76" xfId="1" applyFont="1" applyFill="1" applyBorder="1" applyAlignment="1">
      <alignment horizontal="right" vertical="center"/>
    </xf>
    <xf numFmtId="0" fontId="29" fillId="2" borderId="77" xfId="1" applyFont="1" applyFill="1" applyBorder="1" applyAlignment="1">
      <alignment vertical="center"/>
    </xf>
    <xf numFmtId="164" fontId="29" fillId="0" borderId="0" xfId="1" applyNumberFormat="1" applyFont="1" applyFill="1" applyBorder="1" applyAlignment="1">
      <alignment horizontal="center" vertical="center"/>
    </xf>
    <xf numFmtId="0" fontId="29" fillId="2" borderId="79" xfId="1" applyFont="1" applyFill="1" applyBorder="1" applyAlignment="1">
      <alignment vertical="center"/>
    </xf>
    <xf numFmtId="0" fontId="29" fillId="2" borderId="80" xfId="1" applyFont="1" applyFill="1" applyBorder="1" applyAlignment="1">
      <alignment vertical="center"/>
    </xf>
    <xf numFmtId="0" fontId="29" fillId="8" borderId="80" xfId="1" applyFont="1" applyFill="1" applyBorder="1" applyAlignment="1">
      <alignment vertical="center"/>
    </xf>
    <xf numFmtId="0" fontId="29" fillId="2" borderId="81" xfId="1" applyFont="1" applyFill="1" applyBorder="1" applyAlignment="1">
      <alignment vertical="center"/>
    </xf>
    <xf numFmtId="0" fontId="29" fillId="0" borderId="82" xfId="1" applyFont="1" applyFill="1" applyBorder="1" applyAlignment="1">
      <alignment horizontal="center" vertical="center"/>
    </xf>
    <xf numFmtId="0" fontId="7" fillId="0" borderId="0" xfId="4" applyFont="1" applyAlignment="1" applyProtection="1">
      <alignment vertical="center"/>
      <protection locked="0"/>
    </xf>
    <xf numFmtId="0" fontId="20" fillId="0" borderId="0" xfId="1" applyFont="1" applyAlignment="1" applyProtection="1">
      <alignment vertical="center"/>
      <protection locked="0"/>
    </xf>
    <xf numFmtId="0" fontId="12" fillId="0" borderId="0" xfId="4" applyFont="1" applyAlignment="1">
      <alignment vertical="center"/>
    </xf>
    <xf numFmtId="0" fontId="6" fillId="0" borderId="0" xfId="4" applyFont="1" applyAlignment="1">
      <alignment vertical="center"/>
    </xf>
    <xf numFmtId="0" fontId="6" fillId="0" borderId="0" xfId="4" applyFont="1" applyAlignment="1" applyProtection="1">
      <alignment vertical="center"/>
      <protection locked="0"/>
    </xf>
    <xf numFmtId="0" fontId="20" fillId="0" borderId="0" xfId="4" applyFont="1" applyAlignment="1" applyProtection="1">
      <alignment vertical="center"/>
      <protection locked="0"/>
    </xf>
    <xf numFmtId="0" fontId="6" fillId="0" borderId="0" xfId="4" applyFont="1" applyFill="1" applyAlignment="1" applyProtection="1">
      <alignment horizontal="right" vertical="center"/>
      <protection locked="0"/>
    </xf>
    <xf numFmtId="0" fontId="12" fillId="0" borderId="9" xfId="0" applyFont="1" applyBorder="1" applyAlignment="1">
      <alignment horizontal="center" vertical="center"/>
    </xf>
    <xf numFmtId="0" fontId="12" fillId="0" borderId="18" xfId="0" applyFont="1" applyFill="1" applyBorder="1" applyAlignment="1">
      <alignment horizontal="center" vertical="center" wrapText="1" shrinkToFit="1"/>
    </xf>
    <xf numFmtId="0" fontId="12" fillId="4" borderId="1" xfId="0" applyFont="1" applyFill="1" applyBorder="1" applyAlignment="1">
      <alignment horizontal="center" vertical="center" wrapText="1" shrinkToFit="1"/>
    </xf>
    <xf numFmtId="0" fontId="12" fillId="0" borderId="15" xfId="4" applyFont="1" applyBorder="1" applyAlignment="1">
      <alignment horizontal="center" vertical="center"/>
    </xf>
    <xf numFmtId="0" fontId="6" fillId="0" borderId="30" xfId="4" applyFont="1" applyBorder="1" applyAlignment="1">
      <alignment horizontal="center" vertical="center"/>
    </xf>
    <xf numFmtId="0" fontId="14" fillId="9" borderId="3" xfId="4" applyFont="1" applyFill="1" applyBorder="1" applyAlignment="1">
      <alignment horizontal="center" vertical="center"/>
    </xf>
    <xf numFmtId="0" fontId="8" fillId="0" borderId="0" xfId="4" applyFont="1" applyAlignment="1">
      <alignment vertical="center"/>
    </xf>
    <xf numFmtId="0" fontId="23" fillId="0" borderId="0" xfId="0" applyFont="1" applyAlignment="1">
      <alignment vertical="center"/>
    </xf>
    <xf numFmtId="0" fontId="12" fillId="0" borderId="30" xfId="0" applyFont="1" applyBorder="1" applyAlignment="1">
      <alignment horizontal="center" vertical="center"/>
    </xf>
    <xf numFmtId="0" fontId="12" fillId="0" borderId="10"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83" xfId="0" applyFont="1" applyFill="1" applyBorder="1" applyAlignment="1">
      <alignment horizontal="center" vertical="center" wrapText="1" shrinkToFit="1"/>
    </xf>
    <xf numFmtId="0" fontId="12" fillId="0" borderId="45" xfId="0" applyFont="1" applyFill="1" applyBorder="1" applyAlignment="1">
      <alignment horizontal="center" vertical="center"/>
    </xf>
    <xf numFmtId="0" fontId="12" fillId="0" borderId="50" xfId="0" applyFont="1" applyFill="1" applyBorder="1" applyAlignment="1">
      <alignment vertical="center"/>
    </xf>
    <xf numFmtId="0" fontId="12" fillId="0" borderId="84" xfId="0" applyFont="1" applyFill="1" applyBorder="1" applyAlignment="1">
      <alignment vertical="center"/>
    </xf>
    <xf numFmtId="0" fontId="12" fillId="0" borderId="85" xfId="0" applyFont="1" applyFill="1" applyBorder="1" applyAlignment="1">
      <alignment horizontal="center" vertical="center"/>
    </xf>
    <xf numFmtId="0" fontId="12" fillId="0" borderId="51" xfId="0" applyFont="1" applyFill="1" applyBorder="1" applyAlignment="1">
      <alignment vertical="center"/>
    </xf>
    <xf numFmtId="0" fontId="24" fillId="0" borderId="50" xfId="0" applyFont="1" applyFill="1" applyBorder="1" applyAlignment="1">
      <alignment horizontal="right" vertical="center"/>
    </xf>
    <xf numFmtId="0" fontId="12" fillId="0" borderId="86" xfId="0" applyFont="1" applyFill="1" applyBorder="1" applyAlignment="1">
      <alignment horizontal="center" vertical="center"/>
    </xf>
    <xf numFmtId="0" fontId="12" fillId="0" borderId="87" xfId="0" applyFont="1" applyFill="1" applyBorder="1" applyAlignment="1">
      <alignment vertical="center"/>
    </xf>
    <xf numFmtId="0" fontId="21" fillId="9" borderId="88" xfId="0" applyFont="1" applyFill="1" applyBorder="1" applyAlignment="1">
      <alignment horizontal="left" vertical="center"/>
    </xf>
    <xf numFmtId="0" fontId="1" fillId="9" borderId="73" xfId="0" applyFont="1" applyFill="1" applyBorder="1" applyAlignment="1">
      <alignment vertical="center"/>
    </xf>
    <xf numFmtId="0" fontId="47"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41" fillId="4" borderId="30" xfId="0" applyFont="1" applyFill="1" applyBorder="1" applyAlignment="1">
      <alignment horizontal="center" vertical="center"/>
    </xf>
    <xf numFmtId="0" fontId="44" fillId="9"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horizontal="right" vertical="center"/>
    </xf>
    <xf numFmtId="0" fontId="44" fillId="9" borderId="30" xfId="0" applyFont="1" applyFill="1" applyBorder="1" applyAlignment="1">
      <alignment horizontal="center" vertical="center"/>
    </xf>
    <xf numFmtId="0" fontId="44" fillId="9" borderId="84" xfId="0" applyFont="1" applyFill="1" applyBorder="1" applyAlignment="1">
      <alignment horizontal="center" vertical="center"/>
    </xf>
    <xf numFmtId="0" fontId="41" fillId="0" borderId="30" xfId="0" applyFont="1" applyBorder="1" applyAlignment="1">
      <alignment horizontal="center" vertical="center"/>
    </xf>
    <xf numFmtId="0" fontId="41" fillId="0" borderId="18" xfId="0" applyFont="1" applyBorder="1" applyAlignment="1">
      <alignment horizontal="center" vertical="center"/>
    </xf>
    <xf numFmtId="0" fontId="41" fillId="9" borderId="3" xfId="0" applyFont="1" applyFill="1" applyBorder="1" applyAlignment="1">
      <alignment horizontal="center" vertical="center"/>
    </xf>
    <xf numFmtId="0" fontId="13" fillId="0" borderId="45" xfId="0" applyFont="1" applyFill="1" applyBorder="1" applyAlignment="1">
      <alignment horizontal="left" vertical="center"/>
    </xf>
    <xf numFmtId="0" fontId="13" fillId="0" borderId="50" xfId="0" applyFont="1" applyFill="1" applyBorder="1" applyAlignment="1">
      <alignment horizontal="left" vertical="center"/>
    </xf>
    <xf numFmtId="0" fontId="41" fillId="0" borderId="45" xfId="0" applyFont="1" applyBorder="1" applyAlignment="1">
      <alignment vertical="center"/>
    </xf>
    <xf numFmtId="0" fontId="41" fillId="0" borderId="89" xfId="0" applyFont="1" applyBorder="1" applyAlignment="1">
      <alignment vertical="center"/>
    </xf>
    <xf numFmtId="16" fontId="41" fillId="0" borderId="45" xfId="0" applyNumberFormat="1" applyFont="1" applyBorder="1" applyAlignment="1">
      <alignment horizontal="left" vertical="center"/>
    </xf>
    <xf numFmtId="0" fontId="48" fillId="0" borderId="0" xfId="0" applyFont="1" applyAlignment="1">
      <alignment vertical="center"/>
    </xf>
    <xf numFmtId="0" fontId="41" fillId="0" borderId="27" xfId="0" applyFont="1" applyBorder="1" applyAlignment="1">
      <alignment vertical="center"/>
    </xf>
    <xf numFmtId="0" fontId="29" fillId="6" borderId="78" xfId="1" applyFont="1" applyFill="1" applyBorder="1" applyAlignment="1">
      <alignment horizontal="center" vertical="center"/>
    </xf>
    <xf numFmtId="0" fontId="29" fillId="10" borderId="91" xfId="1" applyFont="1" applyFill="1" applyBorder="1" applyAlignment="1">
      <alignment horizontal="center" vertical="center"/>
    </xf>
    <xf numFmtId="0" fontId="29" fillId="10" borderId="92" xfId="1" applyFont="1" applyFill="1" applyBorder="1" applyAlignment="1">
      <alignment horizontal="center" vertical="center"/>
    </xf>
    <xf numFmtId="0" fontId="29" fillId="8" borderId="78" xfId="1" applyFont="1" applyFill="1" applyBorder="1" applyAlignment="1">
      <alignment horizontal="center" vertical="center"/>
    </xf>
    <xf numFmtId="0" fontId="29" fillId="5" borderId="78" xfId="1" applyFont="1" applyFill="1" applyBorder="1" applyAlignment="1">
      <alignment horizontal="center" vertical="center"/>
    </xf>
    <xf numFmtId="0" fontId="29" fillId="7" borderId="78" xfId="1" applyFont="1" applyFill="1" applyBorder="1" applyAlignment="1">
      <alignment horizontal="center" vertical="center"/>
    </xf>
    <xf numFmtId="0" fontId="41" fillId="0" borderId="45" xfId="0" applyFont="1" applyBorder="1" applyAlignment="1">
      <alignment horizontal="left" vertical="center"/>
    </xf>
    <xf numFmtId="0" fontId="41" fillId="0" borderId="89" xfId="0" applyFont="1" applyBorder="1" applyAlignment="1">
      <alignment horizontal="left" vertical="center"/>
    </xf>
    <xf numFmtId="0" fontId="29" fillId="3" borderId="18" xfId="1" applyFont="1" applyFill="1" applyBorder="1" applyAlignment="1" applyProtection="1">
      <alignment horizontal="center" vertical="center" wrapText="1"/>
      <protection locked="0"/>
    </xf>
    <xf numFmtId="0" fontId="29" fillId="3" borderId="1" xfId="1" applyFont="1" applyFill="1" applyBorder="1" applyAlignment="1" applyProtection="1">
      <alignment horizontal="center" vertical="center" wrapText="1"/>
      <protection locked="0"/>
    </xf>
    <xf numFmtId="0" fontId="41" fillId="0" borderId="0" xfId="1" applyFont="1" applyAlignment="1" applyProtection="1">
      <alignment horizontal="right" vertical="center"/>
      <protection locked="0"/>
    </xf>
    <xf numFmtId="0" fontId="41" fillId="0" borderId="0" xfId="0" applyFont="1" applyAlignment="1">
      <alignment horizontal="right" vertical="center"/>
    </xf>
    <xf numFmtId="0" fontId="0" fillId="0" borderId="0" xfId="0" applyFont="1" applyFill="1" applyBorder="1" applyAlignment="1">
      <alignment horizontal="center" vertical="center"/>
    </xf>
    <xf numFmtId="0" fontId="26" fillId="0" borderId="0" xfId="0" applyFont="1" applyFill="1" applyBorder="1" applyAlignment="1">
      <alignment vertical="center"/>
    </xf>
    <xf numFmtId="0" fontId="0" fillId="0" borderId="0" xfId="0" applyFont="1" applyFill="1" applyAlignment="1">
      <alignment vertical="center"/>
    </xf>
    <xf numFmtId="0" fontId="44" fillId="0" borderId="30" xfId="0" applyFont="1" applyBorder="1" applyAlignment="1">
      <alignment horizontal="center" vertical="center"/>
    </xf>
    <xf numFmtId="0" fontId="12" fillId="0" borderId="22" xfId="0" applyFont="1" applyFill="1" applyBorder="1" applyAlignment="1">
      <alignment horizontal="center" vertical="center"/>
    </xf>
    <xf numFmtId="0" fontId="41" fillId="0" borderId="0" xfId="0" applyFont="1" applyFill="1" applyBorder="1" applyAlignment="1">
      <alignment vertical="center"/>
    </xf>
    <xf numFmtId="0" fontId="41" fillId="5" borderId="3" xfId="0" applyFont="1" applyFill="1" applyBorder="1" applyAlignment="1">
      <alignment horizontal="center" vertical="center"/>
    </xf>
    <xf numFmtId="0" fontId="41" fillId="0" borderId="0" xfId="0" applyFont="1" applyBorder="1" applyAlignment="1">
      <alignment vertical="center"/>
    </xf>
    <xf numFmtId="0" fontId="44" fillId="9" borderId="93" xfId="0" applyFont="1" applyFill="1" applyBorder="1" applyAlignment="1">
      <alignment vertical="center"/>
    </xf>
    <xf numFmtId="0" fontId="37" fillId="0" borderId="12" xfId="0" applyFont="1" applyFill="1" applyBorder="1" applyAlignment="1">
      <alignment horizontal="center" vertical="center" wrapText="1" shrinkToFit="1"/>
    </xf>
    <xf numFmtId="0" fontId="37" fillId="0" borderId="94" xfId="0" applyFont="1" applyBorder="1" applyAlignment="1">
      <alignment horizontal="center" vertical="center"/>
    </xf>
    <xf numFmtId="0" fontId="37" fillId="0" borderId="95" xfId="0" applyFont="1" applyBorder="1" applyAlignment="1">
      <alignment horizontal="center" vertical="center" wrapText="1" shrinkToFit="1"/>
    </xf>
    <xf numFmtId="0" fontId="44" fillId="6" borderId="22" xfId="0" applyFont="1" applyFill="1" applyBorder="1" applyAlignment="1">
      <alignment horizontal="left" vertical="center"/>
    </xf>
    <xf numFmtId="0" fontId="41" fillId="0" borderId="22" xfId="0" applyFont="1" applyBorder="1" applyAlignment="1">
      <alignment horizontal="left" vertical="center"/>
    </xf>
    <xf numFmtId="0" fontId="49" fillId="0" borderId="22" xfId="0" applyFont="1" applyBorder="1" applyAlignment="1">
      <alignment horizontal="right" vertical="center"/>
    </xf>
    <xf numFmtId="0" fontId="44" fillId="9" borderId="22" xfId="0" applyFont="1" applyFill="1" applyBorder="1" applyAlignment="1">
      <alignment horizontal="left" vertical="center"/>
    </xf>
    <xf numFmtId="0" fontId="44" fillId="0" borderId="22" xfId="0" applyFont="1" applyBorder="1" applyAlignment="1">
      <alignment horizontal="left" vertical="center"/>
    </xf>
    <xf numFmtId="0" fontId="44" fillId="0" borderId="35" xfId="0" applyFont="1" applyBorder="1" applyAlignment="1">
      <alignment horizontal="left" vertical="center"/>
    </xf>
    <xf numFmtId="0" fontId="13" fillId="0" borderId="22" xfId="0" applyFont="1" applyFill="1" applyBorder="1" applyAlignment="1">
      <alignment horizontal="left" vertical="center"/>
    </xf>
    <xf numFmtId="0" fontId="44" fillId="5" borderId="19" xfId="0" applyFont="1" applyFill="1" applyBorder="1" applyAlignment="1">
      <alignment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wrapText="1" shrinkToFit="1"/>
    </xf>
    <xf numFmtId="0" fontId="44" fillId="4" borderId="96" xfId="0" applyFont="1" applyFill="1" applyBorder="1" applyAlignment="1">
      <alignment horizontal="center" vertical="center"/>
    </xf>
    <xf numFmtId="49" fontId="41" fillId="0" borderId="97" xfId="0" applyNumberFormat="1" applyFont="1" applyBorder="1" applyAlignment="1">
      <alignment horizontal="left" vertical="center"/>
    </xf>
    <xf numFmtId="0" fontId="41" fillId="0" borderId="97" xfId="0" applyFont="1" applyBorder="1" applyAlignment="1">
      <alignment horizontal="left" vertical="center"/>
    </xf>
    <xf numFmtId="0" fontId="41" fillId="0" borderId="98" xfId="0" applyFont="1" applyBorder="1" applyAlignment="1">
      <alignment horizontal="left" vertical="center"/>
    </xf>
    <xf numFmtId="0" fontId="49" fillId="0" borderId="97" xfId="0" applyFont="1" applyBorder="1" applyAlignment="1">
      <alignment horizontal="right" vertical="center"/>
    </xf>
    <xf numFmtId="0" fontId="44" fillId="9" borderId="99" xfId="0" applyFont="1" applyFill="1" applyBorder="1" applyAlignment="1">
      <alignment vertical="center"/>
    </xf>
    <xf numFmtId="0" fontId="29" fillId="0" borderId="80" xfId="1" applyFont="1" applyFill="1" applyBorder="1" applyAlignment="1">
      <alignment vertical="center"/>
    </xf>
    <xf numFmtId="0" fontId="29" fillId="0" borderId="81" xfId="1" applyFont="1" applyFill="1" applyBorder="1" applyAlignment="1">
      <alignment vertical="center"/>
    </xf>
    <xf numFmtId="0" fontId="29" fillId="8" borderId="82" xfId="1" applyFont="1" applyFill="1" applyBorder="1" applyAlignment="1">
      <alignment horizontal="center" vertical="center"/>
    </xf>
    <xf numFmtId="0" fontId="27" fillId="0" borderId="0" xfId="0" applyFont="1" applyAlignment="1">
      <alignment vertical="center"/>
    </xf>
    <xf numFmtId="0" fontId="41" fillId="0" borderId="0" xfId="0" applyFont="1" applyFill="1" applyAlignment="1">
      <alignment vertical="center"/>
    </xf>
    <xf numFmtId="0" fontId="44" fillId="4" borderId="22" xfId="0" applyFont="1" applyFill="1" applyBorder="1" applyAlignment="1">
      <alignment horizontal="left" vertical="center"/>
    </xf>
    <xf numFmtId="0" fontId="37" fillId="0" borderId="18" xfId="0" applyFont="1" applyFill="1" applyBorder="1" applyAlignment="1">
      <alignment horizontal="center" vertical="center" wrapText="1" shrinkToFit="1"/>
    </xf>
    <xf numFmtId="0" fontId="37" fillId="0" borderId="100" xfId="0" applyFont="1" applyFill="1" applyBorder="1" applyAlignment="1">
      <alignment horizontal="center" vertical="center" wrapText="1" shrinkToFit="1"/>
    </xf>
    <xf numFmtId="0" fontId="41" fillId="0" borderId="0" xfId="0" applyFont="1" applyFill="1" applyBorder="1" applyAlignment="1">
      <alignment horizontal="center" vertical="center"/>
    </xf>
    <xf numFmtId="0" fontId="44" fillId="0" borderId="0" xfId="0" applyFont="1" applyFill="1" applyBorder="1" applyAlignment="1">
      <alignment vertical="center"/>
    </xf>
    <xf numFmtId="0" fontId="14" fillId="0" borderId="0" xfId="4" applyFont="1" applyFill="1" applyBorder="1" applyAlignment="1">
      <alignment horizontal="center" vertical="center"/>
    </xf>
    <xf numFmtId="0" fontId="22" fillId="0" borderId="0" xfId="1" applyFont="1" applyFill="1" applyBorder="1" applyAlignment="1" applyProtection="1">
      <alignment vertical="center"/>
      <protection locked="0"/>
    </xf>
    <xf numFmtId="0" fontId="22" fillId="0" borderId="0" xfId="4" applyFont="1" applyFill="1" applyBorder="1" applyAlignment="1">
      <alignment vertical="center"/>
    </xf>
    <xf numFmtId="0" fontId="22" fillId="0" borderId="0" xfId="4" applyFont="1" applyFill="1" applyAlignment="1">
      <alignment vertical="center"/>
    </xf>
    <xf numFmtId="0" fontId="8" fillId="0" borderId="0" xfId="4" applyFont="1" applyFill="1" applyAlignment="1">
      <alignment vertical="center"/>
    </xf>
    <xf numFmtId="0" fontId="21" fillId="0" borderId="0" xfId="0" applyFont="1" applyFill="1" applyBorder="1" applyAlignment="1">
      <alignment horizontal="left" vertical="center"/>
    </xf>
    <xf numFmtId="0" fontId="1" fillId="0" borderId="0" xfId="0" applyFont="1" applyFill="1" applyBorder="1" applyAlignment="1">
      <alignment vertical="center"/>
    </xf>
    <xf numFmtId="0" fontId="44" fillId="9" borderId="101" xfId="0" applyFont="1" applyFill="1" applyBorder="1" applyAlignment="1">
      <alignment horizontal="center" vertical="center"/>
    </xf>
    <xf numFmtId="0" fontId="44" fillId="4" borderId="30" xfId="0" applyFont="1" applyFill="1" applyBorder="1" applyAlignment="1">
      <alignment horizontal="center" vertical="center"/>
    </xf>
    <xf numFmtId="0" fontId="44" fillId="4" borderId="21" xfId="0" applyFont="1" applyFill="1" applyBorder="1" applyAlignment="1">
      <alignment horizontal="left" vertical="center"/>
    </xf>
    <xf numFmtId="0" fontId="44" fillId="6" borderId="30" xfId="0" applyFont="1" applyFill="1" applyBorder="1" applyAlignment="1">
      <alignment horizontal="center" vertical="center"/>
    </xf>
    <xf numFmtId="0" fontId="50" fillId="4" borderId="97" xfId="0" applyFont="1" applyFill="1" applyBorder="1" applyAlignment="1">
      <alignment horizontal="right" vertical="center"/>
    </xf>
    <xf numFmtId="0" fontId="50" fillId="9" borderId="97" xfId="0" applyFont="1" applyFill="1" applyBorder="1" applyAlignment="1">
      <alignment horizontal="right" vertical="center"/>
    </xf>
    <xf numFmtId="0" fontId="44" fillId="9" borderId="15" xfId="0" applyFont="1" applyFill="1" applyBorder="1" applyAlignment="1">
      <alignment horizontal="center" vertical="center"/>
    </xf>
    <xf numFmtId="0" fontId="44" fillId="4" borderId="33" xfId="0" applyFont="1" applyFill="1" applyBorder="1" applyAlignment="1">
      <alignment horizontal="center" vertical="center"/>
    </xf>
    <xf numFmtId="0" fontId="6" fillId="8" borderId="0" xfId="1" applyFont="1" applyFill="1" applyAlignment="1">
      <alignment vertical="center"/>
    </xf>
    <xf numFmtId="0" fontId="6" fillId="0" borderId="0" xfId="1" applyFont="1" applyFill="1" applyAlignment="1" applyProtection="1">
      <alignment horizontal="left" vertical="center"/>
      <protection locked="0"/>
    </xf>
    <xf numFmtId="0" fontId="6" fillId="0" borderId="45" xfId="0" applyFont="1" applyFill="1" applyBorder="1" applyAlignment="1">
      <alignment horizontal="center" vertical="center"/>
    </xf>
    <xf numFmtId="0" fontId="6" fillId="0" borderId="50" xfId="0" applyFont="1" applyFill="1" applyBorder="1" applyAlignment="1">
      <alignment vertical="center"/>
    </xf>
    <xf numFmtId="0" fontId="29" fillId="11" borderId="75" xfId="1" applyFont="1" applyFill="1" applyBorder="1" applyAlignment="1">
      <alignment vertical="center"/>
    </xf>
    <xf numFmtId="0" fontId="29" fillId="12" borderId="75" xfId="1" applyFont="1" applyFill="1" applyBorder="1" applyAlignment="1">
      <alignment vertical="center"/>
    </xf>
    <xf numFmtId="0" fontId="29" fillId="13" borderId="75" xfId="1" applyFont="1" applyFill="1" applyBorder="1" applyAlignment="1">
      <alignment vertical="center"/>
    </xf>
    <xf numFmtId="0" fontId="29" fillId="14" borderId="75" xfId="1" applyFont="1" applyFill="1" applyBorder="1" applyAlignment="1">
      <alignment vertical="center"/>
    </xf>
    <xf numFmtId="0" fontId="29" fillId="14" borderId="79" xfId="1" applyFont="1" applyFill="1" applyBorder="1" applyAlignment="1">
      <alignment vertical="center"/>
    </xf>
    <xf numFmtId="0" fontId="6" fillId="0" borderId="31" xfId="4" applyFont="1" applyBorder="1" applyAlignment="1">
      <alignment horizontal="center" vertical="center"/>
    </xf>
    <xf numFmtId="0" fontId="33" fillId="0" borderId="84" xfId="1" applyFont="1" applyBorder="1" applyAlignment="1" applyProtection="1">
      <alignment horizontal="center" vertical="center" wrapText="1"/>
      <protection locked="0"/>
    </xf>
    <xf numFmtId="0" fontId="28" fillId="0" borderId="0" xfId="0" applyFont="1" applyAlignment="1">
      <alignment vertical="center"/>
    </xf>
    <xf numFmtId="0" fontId="29" fillId="0" borderId="30" xfId="0" applyFont="1" applyBorder="1" applyAlignment="1">
      <alignment horizontal="center" vertical="center"/>
    </xf>
    <xf numFmtId="0" fontId="30" fillId="0" borderId="4" xfId="1" applyFont="1" applyFill="1" applyBorder="1" applyAlignment="1" applyProtection="1">
      <alignment horizontal="center" vertical="center" wrapText="1"/>
      <protection locked="0"/>
    </xf>
    <xf numFmtId="0" fontId="30" fillId="0" borderId="19" xfId="1" applyFont="1" applyFill="1" applyBorder="1" applyAlignment="1" applyProtection="1">
      <alignment horizontal="center" vertical="center" wrapText="1"/>
      <protection locked="0"/>
    </xf>
    <xf numFmtId="3" fontId="30" fillId="0" borderId="3" xfId="1" applyNumberFormat="1" applyFont="1" applyFill="1" applyBorder="1" applyAlignment="1" applyProtection="1">
      <alignment horizontal="center" vertical="center" wrapText="1"/>
      <protection locked="0"/>
    </xf>
    <xf numFmtId="3" fontId="30" fillId="0" borderId="4" xfId="1" applyNumberFormat="1" applyFont="1" applyFill="1" applyBorder="1" applyAlignment="1" applyProtection="1">
      <alignment horizontal="center" vertical="center" wrapText="1"/>
      <protection locked="0"/>
    </xf>
    <xf numFmtId="3" fontId="30" fillId="0" borderId="19" xfId="1" applyNumberFormat="1" applyFont="1" applyFill="1" applyBorder="1" applyAlignment="1" applyProtection="1">
      <alignment horizontal="center" vertical="center" wrapText="1"/>
      <protection locked="0"/>
    </xf>
    <xf numFmtId="0" fontId="0" fillId="0" borderId="3" xfId="0" applyFont="1" applyBorder="1" applyAlignment="1">
      <alignment horizontal="center" vertical="center"/>
    </xf>
    <xf numFmtId="0" fontId="0" fillId="0" borderId="19" xfId="0" applyFont="1" applyBorder="1" applyAlignment="1">
      <alignment horizontal="center" vertical="center"/>
    </xf>
    <xf numFmtId="0" fontId="26" fillId="0" borderId="3" xfId="0" applyFont="1" applyBorder="1" applyAlignment="1">
      <alignment horizontal="center" vertical="center"/>
    </xf>
    <xf numFmtId="0" fontId="26" fillId="0" borderId="19" xfId="0" applyFont="1" applyBorder="1" applyAlignment="1">
      <alignment horizontal="center" vertical="center"/>
    </xf>
    <xf numFmtId="165" fontId="29" fillId="5" borderId="103" xfId="1" applyNumberFormat="1" applyFont="1" applyFill="1" applyBorder="1" applyAlignment="1">
      <alignment horizontal="right" vertical="center"/>
    </xf>
    <xf numFmtId="3" fontId="29" fillId="5" borderId="16" xfId="1" applyNumberFormat="1" applyFont="1" applyFill="1" applyBorder="1" applyAlignment="1">
      <alignment horizontal="right" vertical="center"/>
    </xf>
    <xf numFmtId="3" fontId="29" fillId="5" borderId="63" xfId="1" applyNumberFormat="1" applyFont="1" applyFill="1" applyBorder="1" applyAlignment="1">
      <alignment horizontal="right" vertical="center"/>
    </xf>
    <xf numFmtId="3" fontId="29" fillId="5" borderId="40" xfId="1" applyNumberFormat="1" applyFont="1" applyFill="1" applyBorder="1" applyAlignment="1">
      <alignment horizontal="right" vertical="center"/>
    </xf>
    <xf numFmtId="3" fontId="29" fillId="0" borderId="0" xfId="1" applyNumberFormat="1" applyFont="1" applyAlignment="1" applyProtection="1">
      <alignment horizontal="right" vertical="center"/>
      <protection locked="0"/>
    </xf>
    <xf numFmtId="3" fontId="29" fillId="6" borderId="9" xfId="1" applyNumberFormat="1" applyFont="1" applyFill="1" applyBorder="1" applyAlignment="1" applyProtection="1">
      <alignment horizontal="right" vertical="center"/>
      <protection locked="0"/>
    </xf>
    <xf numFmtId="3" fontId="29" fillId="6" borderId="10" xfId="1" applyNumberFormat="1" applyFont="1" applyFill="1" applyBorder="1" applyAlignment="1" applyProtection="1">
      <alignment horizontal="right" vertical="center"/>
      <protection locked="0"/>
    </xf>
    <xf numFmtId="3" fontId="29" fillId="15" borderId="10" xfId="1" applyNumberFormat="1" applyFont="1" applyFill="1" applyBorder="1" applyAlignment="1">
      <alignment horizontal="right" vertical="center"/>
    </xf>
    <xf numFmtId="3" fontId="29" fillId="6" borderId="22" xfId="1" applyNumberFormat="1" applyFont="1" applyFill="1" applyBorder="1" applyAlignment="1" applyProtection="1">
      <alignment horizontal="right" vertical="center"/>
      <protection locked="0"/>
    </xf>
    <xf numFmtId="3" fontId="29" fillId="0" borderId="0" xfId="1" applyNumberFormat="1" applyFont="1" applyBorder="1" applyAlignment="1" applyProtection="1">
      <alignment horizontal="right" vertical="center" wrapText="1"/>
      <protection locked="0"/>
    </xf>
    <xf numFmtId="3" fontId="29" fillId="6" borderId="104" xfId="1" applyNumberFormat="1" applyFont="1" applyFill="1" applyBorder="1" applyAlignment="1" applyProtection="1">
      <alignment horizontal="right" vertical="center"/>
      <protection locked="0"/>
    </xf>
    <xf numFmtId="3" fontId="29" fillId="6" borderId="105" xfId="1" applyNumberFormat="1" applyFont="1" applyFill="1" applyBorder="1" applyAlignment="1" applyProtection="1">
      <alignment horizontal="right" vertical="center"/>
      <protection locked="0"/>
    </xf>
    <xf numFmtId="3" fontId="29" fillId="15" borderId="29" xfId="1" applyNumberFormat="1" applyFont="1" applyFill="1" applyBorder="1" applyAlignment="1">
      <alignment horizontal="right" vertical="center"/>
    </xf>
    <xf numFmtId="3" fontId="29" fillId="6" borderId="106" xfId="1" applyNumberFormat="1" applyFont="1" applyFill="1" applyBorder="1" applyAlignment="1" applyProtection="1">
      <alignment horizontal="right" vertical="center"/>
      <protection locked="0"/>
    </xf>
    <xf numFmtId="3" fontId="29" fillId="0" borderId="6" xfId="1" applyNumberFormat="1" applyFont="1" applyBorder="1" applyAlignment="1" applyProtection="1">
      <alignment horizontal="right" vertical="center"/>
      <protection locked="0"/>
    </xf>
    <xf numFmtId="3" fontId="29" fillId="0" borderId="7" xfId="1" applyNumberFormat="1" applyFont="1" applyBorder="1" applyAlignment="1" applyProtection="1">
      <alignment horizontal="right" vertical="center"/>
      <protection locked="0"/>
    </xf>
    <xf numFmtId="3" fontId="29" fillId="0" borderId="107" xfId="1" applyNumberFormat="1" applyFont="1" applyFill="1" applyBorder="1" applyAlignment="1">
      <alignment horizontal="right" vertical="center"/>
    </xf>
    <xf numFmtId="3" fontId="29" fillId="0" borderId="21" xfId="1" applyNumberFormat="1" applyFont="1" applyBorder="1" applyAlignment="1" applyProtection="1">
      <alignment horizontal="right" vertical="center"/>
      <protection locked="0"/>
    </xf>
    <xf numFmtId="3" fontId="29" fillId="6" borderId="34" xfId="1" applyNumberFormat="1" applyFont="1" applyFill="1" applyBorder="1" applyAlignment="1" applyProtection="1">
      <alignment horizontal="right" vertical="center"/>
      <protection locked="0"/>
    </xf>
    <xf numFmtId="3" fontId="29" fillId="6" borderId="35" xfId="1" applyNumberFormat="1" applyFont="1" applyFill="1" applyBorder="1" applyAlignment="1" applyProtection="1">
      <alignment horizontal="right" vertical="center"/>
      <protection locked="0"/>
    </xf>
    <xf numFmtId="3" fontId="29" fillId="0" borderId="0" xfId="1" applyNumberFormat="1" applyFont="1" applyBorder="1" applyAlignment="1" applyProtection="1">
      <alignment horizontal="right" vertical="center"/>
      <protection locked="0"/>
    </xf>
    <xf numFmtId="3" fontId="29" fillId="0" borderId="70" xfId="1" applyNumberFormat="1" applyFont="1" applyBorder="1" applyAlignment="1" applyProtection="1">
      <alignment horizontal="right" vertical="center"/>
      <protection locked="0"/>
    </xf>
    <xf numFmtId="3" fontId="29" fillId="0" borderId="58" xfId="1" applyNumberFormat="1" applyFont="1" applyBorder="1" applyAlignment="1" applyProtection="1">
      <alignment horizontal="right" vertical="center"/>
      <protection locked="0"/>
    </xf>
    <xf numFmtId="3" fontId="29" fillId="0" borderId="58" xfId="1" applyNumberFormat="1" applyFont="1" applyFill="1" applyBorder="1" applyAlignment="1">
      <alignment horizontal="right" vertical="center"/>
    </xf>
    <xf numFmtId="3" fontId="29" fillId="0" borderId="108" xfId="1" applyNumberFormat="1" applyFont="1" applyBorder="1" applyAlignment="1" applyProtection="1">
      <alignment horizontal="right" vertical="center"/>
      <protection locked="0"/>
    </xf>
    <xf numFmtId="3" fontId="29" fillId="0" borderId="102" xfId="1" applyNumberFormat="1" applyFont="1" applyBorder="1" applyAlignment="1" applyProtection="1">
      <alignment horizontal="right" vertical="center"/>
      <protection locked="0"/>
    </xf>
    <xf numFmtId="3" fontId="29" fillId="0" borderId="41" xfId="1" applyNumberFormat="1" applyFont="1" applyBorder="1" applyAlignment="1" applyProtection="1">
      <alignment horizontal="right" vertical="center"/>
      <protection locked="0"/>
    </xf>
    <xf numFmtId="3" fontId="29" fillId="0" borderId="59" xfId="1" applyNumberFormat="1" applyFont="1" applyFill="1" applyBorder="1" applyAlignment="1">
      <alignment horizontal="right" vertical="center"/>
    </xf>
    <xf numFmtId="3" fontId="29" fillId="0" borderId="42" xfId="1" applyNumberFormat="1" applyFont="1" applyBorder="1" applyAlignment="1" applyProtection="1">
      <alignment horizontal="right" vertical="center"/>
      <protection locked="0"/>
    </xf>
    <xf numFmtId="3" fontId="0" fillId="8" borderId="0" xfId="0" applyNumberFormat="1" applyFill="1" applyAlignment="1">
      <alignment horizontal="right"/>
    </xf>
    <xf numFmtId="3" fontId="29" fillId="9" borderId="63" xfId="1" applyNumberFormat="1" applyFont="1" applyFill="1" applyBorder="1" applyAlignment="1">
      <alignment horizontal="right" vertical="center"/>
    </xf>
    <xf numFmtId="3" fontId="29" fillId="9" borderId="109" xfId="1" applyNumberFormat="1" applyFont="1" applyFill="1" applyBorder="1" applyAlignment="1">
      <alignment horizontal="right" vertical="center"/>
    </xf>
    <xf numFmtId="3" fontId="44" fillId="0" borderId="0" xfId="0" applyNumberFormat="1" applyFont="1" applyAlignment="1">
      <alignment horizontal="right" vertical="center"/>
    </xf>
    <xf numFmtId="3" fontId="29" fillId="9" borderId="110" xfId="1" applyNumberFormat="1" applyFont="1" applyFill="1" applyBorder="1" applyAlignment="1">
      <alignment horizontal="right" vertical="center"/>
    </xf>
    <xf numFmtId="3" fontId="29" fillId="4" borderId="10" xfId="1" applyNumberFormat="1" applyFont="1" applyFill="1" applyBorder="1" applyAlignment="1">
      <alignment horizontal="right" vertical="center"/>
    </xf>
    <xf numFmtId="3" fontId="29" fillId="4" borderId="22" xfId="1" applyNumberFormat="1" applyFont="1" applyFill="1" applyBorder="1" applyAlignment="1">
      <alignment horizontal="right" vertical="center"/>
    </xf>
    <xf numFmtId="3" fontId="41" fillId="0" borderId="0" xfId="0" applyNumberFormat="1" applyFont="1" applyAlignment="1">
      <alignment horizontal="right" vertical="center"/>
    </xf>
    <xf numFmtId="3" fontId="29" fillId="4" borderId="30" xfId="1" applyNumberFormat="1" applyFont="1" applyFill="1" applyBorder="1" applyAlignment="1">
      <alignment horizontal="right" vertical="center"/>
    </xf>
    <xf numFmtId="3" fontId="29" fillId="0" borderId="10" xfId="1" applyNumberFormat="1" applyFont="1" applyFill="1" applyBorder="1" applyAlignment="1">
      <alignment horizontal="right" vertical="center"/>
    </xf>
    <xf numFmtId="3" fontId="29" fillId="0" borderId="22" xfId="1" applyNumberFormat="1" applyFont="1" applyFill="1" applyBorder="1" applyAlignment="1">
      <alignment horizontal="right" vertical="center"/>
    </xf>
    <xf numFmtId="3" fontId="0" fillId="0" borderId="0" xfId="0" applyNumberFormat="1" applyAlignment="1">
      <alignment horizontal="right" vertical="center"/>
    </xf>
    <xf numFmtId="3" fontId="29" fillId="0" borderId="30" xfId="1" applyNumberFormat="1" applyFont="1" applyFill="1" applyBorder="1" applyAlignment="1">
      <alignment horizontal="right" vertical="center"/>
    </xf>
    <xf numFmtId="3" fontId="29" fillId="9" borderId="10" xfId="1" applyNumberFormat="1" applyFont="1" applyFill="1" applyBorder="1" applyAlignment="1">
      <alignment horizontal="right" vertical="center"/>
    </xf>
    <xf numFmtId="3" fontId="29" fillId="9" borderId="22" xfId="1" applyNumberFormat="1" applyFont="1" applyFill="1" applyBorder="1" applyAlignment="1">
      <alignment horizontal="right" vertical="center"/>
    </xf>
    <xf numFmtId="3" fontId="29" fillId="9" borderId="30" xfId="1" applyNumberFormat="1" applyFont="1" applyFill="1" applyBorder="1" applyAlignment="1">
      <alignment horizontal="right" vertical="center"/>
    </xf>
    <xf numFmtId="3" fontId="44" fillId="0" borderId="0" xfId="0" applyNumberFormat="1" applyFont="1" applyFill="1" applyAlignment="1">
      <alignment horizontal="right" vertical="center"/>
    </xf>
    <xf numFmtId="3" fontId="29" fillId="9" borderId="4" xfId="1" applyNumberFormat="1" applyFont="1" applyFill="1" applyBorder="1" applyAlignment="1">
      <alignment horizontal="right" vertical="center"/>
    </xf>
    <xf numFmtId="3" fontId="29" fillId="9" borderId="19" xfId="1" applyNumberFormat="1" applyFont="1" applyFill="1" applyBorder="1" applyAlignment="1">
      <alignment horizontal="right" vertical="center"/>
    </xf>
    <xf numFmtId="3" fontId="0" fillId="0" borderId="0" xfId="0" applyNumberFormat="1" applyFont="1" applyAlignment="1">
      <alignment horizontal="right" vertical="center"/>
    </xf>
    <xf numFmtId="3" fontId="29" fillId="9" borderId="3" xfId="1" applyNumberFormat="1" applyFont="1" applyFill="1" applyBorder="1" applyAlignment="1">
      <alignment horizontal="right" vertical="center"/>
    </xf>
    <xf numFmtId="3" fontId="29" fillId="9" borderId="111" xfId="1" applyNumberFormat="1" applyFont="1" applyFill="1" applyBorder="1" applyAlignment="1">
      <alignment horizontal="right" vertical="center"/>
    </xf>
    <xf numFmtId="3" fontId="29" fillId="9" borderId="112" xfId="1" applyNumberFormat="1" applyFont="1" applyFill="1" applyBorder="1" applyAlignment="1">
      <alignment horizontal="right" vertical="center"/>
    </xf>
    <xf numFmtId="3" fontId="41" fillId="0" borderId="62" xfId="0" applyNumberFormat="1" applyFont="1" applyFill="1" applyBorder="1" applyAlignment="1">
      <alignment horizontal="right" vertical="center"/>
    </xf>
    <xf numFmtId="3" fontId="29" fillId="4" borderId="94" xfId="1" applyNumberFormat="1" applyFont="1" applyFill="1" applyBorder="1" applyAlignment="1">
      <alignment horizontal="right" vertical="center"/>
    </xf>
    <xf numFmtId="3" fontId="29" fillId="4" borderId="113" xfId="1" applyNumberFormat="1" applyFont="1" applyFill="1" applyBorder="1" applyAlignment="1">
      <alignment horizontal="right" vertical="center"/>
    </xf>
    <xf numFmtId="3" fontId="29" fillId="0" borderId="94" xfId="1" applyNumberFormat="1" applyFont="1" applyFill="1" applyBorder="1" applyAlignment="1">
      <alignment horizontal="right" vertical="center"/>
    </xf>
    <xf numFmtId="3" fontId="29" fillId="0" borderId="113" xfId="1" applyNumberFormat="1" applyFont="1" applyFill="1" applyBorder="1" applyAlignment="1">
      <alignment horizontal="right" vertical="center"/>
    </xf>
    <xf numFmtId="3" fontId="29" fillId="4" borderId="114" xfId="1" applyNumberFormat="1" applyFont="1" applyFill="1" applyBorder="1" applyAlignment="1">
      <alignment horizontal="right" vertical="center"/>
    </xf>
    <xf numFmtId="3" fontId="44" fillId="0" borderId="9" xfId="0" applyNumberFormat="1" applyFont="1" applyBorder="1" applyAlignment="1">
      <alignment horizontal="right" vertical="center"/>
    </xf>
    <xf numFmtId="3" fontId="44" fillId="0" borderId="10" xfId="0" applyNumberFormat="1" applyFont="1" applyBorder="1" applyAlignment="1">
      <alignment horizontal="right" vertical="center"/>
    </xf>
    <xf numFmtId="3" fontId="44" fillId="0" borderId="62" xfId="0" applyNumberFormat="1" applyFont="1" applyFill="1" applyBorder="1" applyAlignment="1">
      <alignment horizontal="right" vertical="center"/>
    </xf>
    <xf numFmtId="3" fontId="44" fillId="0" borderId="30" xfId="0" applyNumberFormat="1" applyFont="1" applyBorder="1" applyAlignment="1">
      <alignment horizontal="right" vertical="center"/>
    </xf>
    <xf numFmtId="3" fontId="41" fillId="0" borderId="9" xfId="0" applyNumberFormat="1" applyFont="1" applyBorder="1" applyAlignment="1">
      <alignment horizontal="right" vertical="center"/>
    </xf>
    <xf numFmtId="3" fontId="41" fillId="0" borderId="10" xfId="0" applyNumberFormat="1" applyFont="1" applyBorder="1" applyAlignment="1">
      <alignment horizontal="right" vertical="center"/>
    </xf>
    <xf numFmtId="3" fontId="41" fillId="0" borderId="114" xfId="0" applyNumberFormat="1" applyFont="1" applyBorder="1" applyAlignment="1">
      <alignment horizontal="right" vertical="center"/>
    </xf>
    <xf numFmtId="3" fontId="41" fillId="0" borderId="30" xfId="0" applyNumberFormat="1" applyFont="1" applyBorder="1" applyAlignment="1">
      <alignment horizontal="right" vertical="center"/>
    </xf>
    <xf numFmtId="3" fontId="44" fillId="0" borderId="114" xfId="0" applyNumberFormat="1" applyFont="1" applyBorder="1" applyAlignment="1">
      <alignment horizontal="right" vertical="center"/>
    </xf>
    <xf numFmtId="3" fontId="41" fillId="0" borderId="34" xfId="0" applyNumberFormat="1" applyFont="1" applyBorder="1" applyAlignment="1">
      <alignment horizontal="right" vertical="center"/>
    </xf>
    <xf numFmtId="3" fontId="41" fillId="0" borderId="29" xfId="0" applyNumberFormat="1" applyFont="1" applyBorder="1" applyAlignment="1">
      <alignment horizontal="right" vertical="center"/>
    </xf>
    <xf numFmtId="3" fontId="41" fillId="0" borderId="115" xfId="0" applyNumberFormat="1" applyFont="1" applyBorder="1" applyAlignment="1">
      <alignment horizontal="right" vertical="center"/>
    </xf>
    <xf numFmtId="3" fontId="41" fillId="0" borderId="31" xfId="0" applyNumberFormat="1" applyFont="1" applyBorder="1" applyAlignment="1">
      <alignment horizontal="right" vertical="center"/>
    </xf>
    <xf numFmtId="3" fontId="29" fillId="9" borderId="94" xfId="1" applyNumberFormat="1" applyFont="1" applyFill="1" applyBorder="1" applyAlignment="1">
      <alignment horizontal="right" vertical="center"/>
    </xf>
    <xf numFmtId="3" fontId="29" fillId="9" borderId="114" xfId="1" applyNumberFormat="1" applyFont="1" applyFill="1" applyBorder="1" applyAlignment="1">
      <alignment horizontal="right" vertical="center"/>
    </xf>
    <xf numFmtId="3" fontId="29" fillId="5" borderId="3" xfId="1" applyNumberFormat="1" applyFont="1" applyFill="1" applyBorder="1" applyAlignment="1">
      <alignment horizontal="right" vertical="center"/>
    </xf>
    <xf numFmtId="3" fontId="29" fillId="5" borderId="4" xfId="1" applyNumberFormat="1" applyFont="1" applyFill="1" applyBorder="1" applyAlignment="1">
      <alignment horizontal="right" vertical="center"/>
    </xf>
    <xf numFmtId="3" fontId="29" fillId="5" borderId="116" xfId="1" applyNumberFormat="1" applyFont="1" applyFill="1" applyBorder="1" applyAlignment="1">
      <alignment horizontal="right" vertical="center"/>
    </xf>
    <xf numFmtId="3" fontId="29" fillId="5" borderId="117" xfId="1" applyNumberFormat="1" applyFont="1" applyFill="1" applyBorder="1" applyAlignment="1">
      <alignment horizontal="right" vertical="center"/>
    </xf>
    <xf numFmtId="3" fontId="29" fillId="5" borderId="19" xfId="1"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29" fillId="9" borderId="64" xfId="1" applyNumberFormat="1" applyFont="1" applyFill="1" applyBorder="1" applyAlignment="1">
      <alignment horizontal="right" vertical="center"/>
    </xf>
    <xf numFmtId="3" fontId="29" fillId="4" borderId="9" xfId="1" applyNumberFormat="1" applyFont="1" applyFill="1" applyBorder="1" applyAlignment="1">
      <alignment horizontal="right" vertical="center"/>
    </xf>
    <xf numFmtId="3" fontId="29" fillId="0" borderId="9" xfId="1" applyNumberFormat="1" applyFont="1" applyFill="1" applyBorder="1" applyAlignment="1">
      <alignment horizontal="right" vertical="center"/>
    </xf>
    <xf numFmtId="3" fontId="29" fillId="9" borderId="9" xfId="1" applyNumberFormat="1" applyFont="1" applyFill="1" applyBorder="1" applyAlignment="1">
      <alignment horizontal="right" vertical="center"/>
    </xf>
    <xf numFmtId="3" fontId="29" fillId="5" borderId="26" xfId="1" applyNumberFormat="1" applyFont="1" applyFill="1" applyBorder="1" applyAlignment="1">
      <alignment horizontal="right" vertical="center"/>
    </xf>
    <xf numFmtId="3" fontId="29" fillId="0" borderId="114" xfId="1" applyNumberFormat="1" applyFont="1" applyFill="1" applyBorder="1" applyAlignment="1">
      <alignment horizontal="right" vertical="center"/>
    </xf>
    <xf numFmtId="3" fontId="29" fillId="0" borderId="31" xfId="1" applyNumberFormat="1" applyFont="1" applyFill="1" applyBorder="1" applyAlignment="1">
      <alignment horizontal="right" vertical="center"/>
    </xf>
    <xf numFmtId="3" fontId="29" fillId="0" borderId="29" xfId="1" applyNumberFormat="1" applyFont="1" applyFill="1" applyBorder="1" applyAlignment="1">
      <alignment horizontal="right" vertical="center"/>
    </xf>
    <xf numFmtId="3" fontId="29" fillId="0" borderId="118" xfId="1" applyNumberFormat="1" applyFont="1" applyFill="1" applyBorder="1" applyAlignment="1">
      <alignment horizontal="right" vertical="center"/>
    </xf>
    <xf numFmtId="3" fontId="29" fillId="0" borderId="34" xfId="1" applyNumberFormat="1" applyFont="1" applyFill="1" applyBorder="1" applyAlignment="1">
      <alignment horizontal="right" vertical="center"/>
    </xf>
    <xf numFmtId="3" fontId="29" fillId="0" borderId="35" xfId="1" applyNumberFormat="1" applyFont="1" applyFill="1" applyBorder="1" applyAlignment="1">
      <alignment horizontal="right" vertical="center"/>
    </xf>
    <xf numFmtId="3" fontId="29" fillId="9" borderId="116" xfId="1" applyNumberFormat="1" applyFont="1" applyFill="1" applyBorder="1" applyAlignment="1">
      <alignment horizontal="right" vertical="center"/>
    </xf>
    <xf numFmtId="3" fontId="29" fillId="9" borderId="26" xfId="1" applyNumberFormat="1" applyFont="1" applyFill="1" applyBorder="1" applyAlignment="1">
      <alignment horizontal="right" vertical="center"/>
    </xf>
    <xf numFmtId="3" fontId="12" fillId="0" borderId="103" xfId="4" applyNumberFormat="1" applyFont="1" applyBorder="1" applyAlignment="1" applyProtection="1">
      <alignment horizontal="right" vertical="center"/>
      <protection locked="0"/>
    </xf>
    <xf numFmtId="3" fontId="12" fillId="0" borderId="15" xfId="4" applyNumberFormat="1" applyFont="1" applyBorder="1" applyAlignment="1">
      <alignment horizontal="right" vertical="center"/>
    </xf>
    <xf numFmtId="3" fontId="12" fillId="0" borderId="16" xfId="4" applyNumberFormat="1" applyFont="1" applyBorder="1" applyAlignment="1">
      <alignment horizontal="right" vertical="center"/>
    </xf>
    <xf numFmtId="3" fontId="29" fillId="0" borderId="16" xfId="1" applyNumberFormat="1" applyFont="1" applyFill="1" applyBorder="1" applyAlignment="1">
      <alignment horizontal="right" vertical="center"/>
    </xf>
    <xf numFmtId="3" fontId="29" fillId="0" borderId="40" xfId="1" applyNumberFormat="1" applyFont="1" applyFill="1" applyBorder="1" applyAlignment="1">
      <alignment horizontal="right" vertical="center"/>
    </xf>
    <xf numFmtId="3" fontId="12" fillId="0" borderId="0" xfId="4" applyNumberFormat="1" applyFont="1" applyAlignment="1">
      <alignment horizontal="right" vertical="center"/>
    </xf>
    <xf numFmtId="3" fontId="12" fillId="0" borderId="33" xfId="4" applyNumberFormat="1" applyFont="1" applyBorder="1" applyAlignment="1">
      <alignment horizontal="right" vertical="center"/>
    </xf>
    <xf numFmtId="3" fontId="12" fillId="0" borderId="7" xfId="4" applyNumberFormat="1" applyFont="1" applyBorder="1" applyAlignment="1">
      <alignment horizontal="right" vertical="center"/>
    </xf>
    <xf numFmtId="3" fontId="6" fillId="0" borderId="6" xfId="4" applyNumberFormat="1" applyFont="1" applyBorder="1" applyAlignment="1" applyProtection="1">
      <alignment horizontal="right" vertical="center"/>
      <protection locked="0"/>
    </xf>
    <xf numFmtId="3" fontId="6" fillId="0" borderId="21" xfId="4" applyNumberFormat="1" applyFont="1" applyBorder="1" applyAlignment="1" applyProtection="1">
      <alignment horizontal="right" vertical="center"/>
      <protection locked="0"/>
    </xf>
    <xf numFmtId="3" fontId="6" fillId="0" borderId="30" xfId="4" applyNumberFormat="1" applyFont="1" applyBorder="1" applyAlignment="1">
      <alignment horizontal="right" vertical="center"/>
    </xf>
    <xf numFmtId="3" fontId="6" fillId="0" borderId="10" xfId="4" applyNumberFormat="1" applyFont="1" applyBorder="1" applyAlignment="1">
      <alignment horizontal="right" vertical="center"/>
    </xf>
    <xf numFmtId="3" fontId="6" fillId="0" borderId="0" xfId="4" applyNumberFormat="1" applyFont="1" applyAlignment="1">
      <alignment horizontal="right" vertical="center"/>
    </xf>
    <xf numFmtId="3" fontId="6" fillId="0" borderId="9" xfId="4" applyNumberFormat="1" applyFont="1" applyBorder="1" applyAlignment="1" applyProtection="1">
      <alignment horizontal="right" vertical="center"/>
      <protection locked="0"/>
    </xf>
    <xf numFmtId="3" fontId="6" fillId="0" borderId="22" xfId="4" applyNumberFormat="1" applyFont="1" applyBorder="1" applyAlignment="1" applyProtection="1">
      <alignment horizontal="right" vertical="center"/>
      <protection locked="0"/>
    </xf>
    <xf numFmtId="3" fontId="6" fillId="0" borderId="34" xfId="4" applyNumberFormat="1" applyFont="1" applyBorder="1" applyAlignment="1" applyProtection="1">
      <alignment horizontal="right" vertical="center"/>
      <protection locked="0"/>
    </xf>
    <xf numFmtId="3" fontId="6" fillId="0" borderId="35" xfId="4" applyNumberFormat="1" applyFont="1" applyBorder="1" applyAlignment="1" applyProtection="1">
      <alignment horizontal="right" vertical="center"/>
      <protection locked="0"/>
    </xf>
    <xf numFmtId="3" fontId="6" fillId="0" borderId="31" xfId="4" applyNumberFormat="1" applyFont="1" applyBorder="1" applyAlignment="1">
      <alignment horizontal="right" vertical="center"/>
    </xf>
    <xf numFmtId="3" fontId="6" fillId="0" borderId="29" xfId="4" applyNumberFormat="1" applyFont="1" applyBorder="1" applyAlignment="1">
      <alignment horizontal="right" vertical="center"/>
    </xf>
    <xf numFmtId="3" fontId="6" fillId="0" borderId="18" xfId="4" applyNumberFormat="1" applyFont="1" applyBorder="1" applyAlignment="1">
      <alignment horizontal="right" vertical="center"/>
    </xf>
    <xf numFmtId="3" fontId="6" fillId="0" borderId="13" xfId="4" applyNumberFormat="1" applyFont="1" applyBorder="1" applyAlignment="1">
      <alignment horizontal="right" vertical="center"/>
    </xf>
    <xf numFmtId="3" fontId="22" fillId="9" borderId="23" xfId="1" applyNumberFormat="1" applyFont="1" applyFill="1" applyBorder="1" applyAlignment="1" applyProtection="1">
      <alignment horizontal="right" vertical="center"/>
      <protection locked="0"/>
    </xf>
    <xf numFmtId="3" fontId="22" fillId="0" borderId="0" xfId="4" applyNumberFormat="1" applyFont="1" applyAlignment="1">
      <alignment horizontal="right" vertical="center"/>
    </xf>
    <xf numFmtId="0" fontId="12" fillId="0" borderId="0" xfId="0" applyFont="1" applyAlignment="1">
      <alignment horizontal="left" vertical="center" wrapText="1"/>
    </xf>
    <xf numFmtId="0" fontId="51" fillId="0" borderId="17" xfId="0" applyFont="1" applyBorder="1" applyAlignment="1">
      <alignment vertical="center"/>
    </xf>
    <xf numFmtId="0" fontId="41" fillId="0" borderId="17" xfId="0" applyFont="1" applyBorder="1" applyAlignment="1">
      <alignment horizontal="center" vertical="center"/>
    </xf>
    <xf numFmtId="0" fontId="51" fillId="0" borderId="17" xfId="0" applyFont="1" applyBorder="1" applyAlignment="1">
      <alignment horizontal="center" vertical="center"/>
    </xf>
    <xf numFmtId="0" fontId="52" fillId="9" borderId="17" xfId="0" applyFont="1" applyFill="1" applyBorder="1" applyAlignment="1">
      <alignment vertical="center"/>
    </xf>
    <xf numFmtId="49" fontId="44" fillId="9" borderId="17" xfId="0" applyNumberFormat="1" applyFont="1" applyFill="1" applyBorder="1" applyAlignment="1">
      <alignment horizontal="right" vertical="center"/>
    </xf>
    <xf numFmtId="0" fontId="51" fillId="0" borderId="5" xfId="0" applyFont="1" applyBorder="1" applyAlignment="1">
      <alignment vertical="center"/>
    </xf>
    <xf numFmtId="49" fontId="41" fillId="0" borderId="5" xfId="0" applyNumberFormat="1" applyFont="1" applyBorder="1" applyAlignment="1">
      <alignment horizontal="right" vertical="center"/>
    </xf>
    <xf numFmtId="0" fontId="51" fillId="0" borderId="8" xfId="0" applyFont="1" applyBorder="1" applyAlignment="1">
      <alignment vertical="center"/>
    </xf>
    <xf numFmtId="49" fontId="41" fillId="0" borderId="8" xfId="0" applyNumberFormat="1" applyFont="1" applyBorder="1" applyAlignment="1">
      <alignment horizontal="right" vertical="center"/>
    </xf>
    <xf numFmtId="0" fontId="51" fillId="0" borderId="56" xfId="0" applyFont="1" applyBorder="1" applyAlignment="1">
      <alignment vertical="center"/>
    </xf>
    <xf numFmtId="49" fontId="41" fillId="0" borderId="56" xfId="0" applyNumberFormat="1" applyFont="1" applyBorder="1" applyAlignment="1">
      <alignment horizontal="right" vertical="center"/>
    </xf>
    <xf numFmtId="0" fontId="51" fillId="0" borderId="119" xfId="0" applyFont="1" applyBorder="1" applyAlignment="1">
      <alignment vertical="center"/>
    </xf>
    <xf numFmtId="49" fontId="41" fillId="0" borderId="119" xfId="0" applyNumberFormat="1" applyFont="1" applyBorder="1" applyAlignment="1">
      <alignment horizontal="right" vertical="center"/>
    </xf>
    <xf numFmtId="0" fontId="52" fillId="0" borderId="5" xfId="0" applyFont="1" applyBorder="1" applyAlignment="1">
      <alignment vertical="center"/>
    </xf>
    <xf numFmtId="0" fontId="52" fillId="0" borderId="36" xfId="0" applyFont="1" applyBorder="1" applyAlignment="1">
      <alignment vertical="center"/>
    </xf>
    <xf numFmtId="3" fontId="22" fillId="9" borderId="93" xfId="1" applyNumberFormat="1" applyFont="1" applyFill="1" applyBorder="1" applyAlignment="1" applyProtection="1">
      <alignment horizontal="left" vertical="center"/>
      <protection locked="0"/>
    </xf>
    <xf numFmtId="0" fontId="29" fillId="8" borderId="120" xfId="1" applyFont="1" applyFill="1" applyBorder="1" applyAlignment="1">
      <alignment horizontal="center" vertical="center" wrapText="1"/>
    </xf>
    <xf numFmtId="0" fontId="29" fillId="4" borderId="38" xfId="1" applyFont="1" applyFill="1" applyBorder="1" applyAlignment="1">
      <alignment horizontal="center" vertical="center"/>
    </xf>
    <xf numFmtId="0" fontId="29" fillId="0" borderId="121" xfId="1" applyFont="1" applyBorder="1" applyAlignment="1">
      <alignment horizontal="center" vertical="center"/>
    </xf>
    <xf numFmtId="0" fontId="29" fillId="0" borderId="122" xfId="1" applyFont="1" applyBorder="1" applyAlignment="1">
      <alignment horizontal="center" vertical="center"/>
    </xf>
    <xf numFmtId="0" fontId="29" fillId="0" borderId="123" xfId="1" applyFont="1" applyBorder="1" applyAlignment="1">
      <alignment horizontal="center" vertical="center"/>
    </xf>
    <xf numFmtId="0" fontId="29" fillId="0" borderId="13" xfId="1" applyFont="1" applyBorder="1" applyAlignment="1" applyProtection="1">
      <alignment horizontal="center" vertical="center" wrapText="1"/>
      <protection locked="0"/>
    </xf>
    <xf numFmtId="0" fontId="29" fillId="0" borderId="30" xfId="1" applyFont="1" applyBorder="1" applyAlignment="1" applyProtection="1">
      <alignment horizontal="center" vertical="center"/>
      <protection locked="0"/>
    </xf>
    <xf numFmtId="0" fontId="6" fillId="0" borderId="124" xfId="1" applyFont="1" applyBorder="1" applyAlignment="1">
      <alignment vertical="center"/>
    </xf>
    <xf numFmtId="0" fontId="37" fillId="0" borderId="29" xfId="1" applyFont="1" applyFill="1" applyBorder="1" applyAlignment="1" applyProtection="1">
      <alignment horizontal="left" vertical="center" wrapText="1" indent="1"/>
      <protection locked="0"/>
    </xf>
    <xf numFmtId="0" fontId="37" fillId="0" borderId="10" xfId="1" applyFont="1" applyFill="1" applyBorder="1" applyAlignment="1" applyProtection="1">
      <alignment horizontal="left" vertical="center" wrapText="1" indent="1"/>
      <protection locked="0"/>
    </xf>
    <xf numFmtId="0" fontId="37" fillId="0" borderId="29" xfId="1" applyFont="1" applyBorder="1" applyAlignment="1" applyProtection="1">
      <alignment horizontal="left" vertical="center" wrapText="1" indent="1"/>
      <protection locked="0"/>
    </xf>
    <xf numFmtId="0" fontId="37" fillId="0" borderId="4" xfId="1" applyFont="1" applyBorder="1" applyAlignment="1" applyProtection="1">
      <alignment horizontal="left" vertical="center" wrapText="1" indent="1"/>
      <protection locked="0"/>
    </xf>
    <xf numFmtId="0" fontId="29" fillId="0" borderId="110" xfId="1" applyFont="1" applyFill="1" applyBorder="1" applyAlignment="1" applyProtection="1">
      <alignment horizontal="left" vertical="center" indent="1"/>
      <protection locked="0"/>
    </xf>
    <xf numFmtId="0" fontId="37" fillId="0" borderId="13" xfId="1" applyFont="1" applyBorder="1" applyAlignment="1" applyProtection="1">
      <alignment horizontal="left" vertical="center" wrapText="1" indent="1"/>
      <protection locked="0"/>
    </xf>
    <xf numFmtId="0" fontId="29" fillId="0" borderId="14" xfId="1" applyFont="1" applyBorder="1" applyAlignment="1" applyProtection="1">
      <alignment horizontal="left" vertical="center" indent="1"/>
      <protection locked="0"/>
    </xf>
    <xf numFmtId="0" fontId="29" fillId="0" borderId="8" xfId="1" applyFont="1" applyBorder="1" applyAlignment="1" applyProtection="1">
      <alignment horizontal="left" vertical="center" indent="1"/>
      <protection locked="0"/>
    </xf>
    <xf numFmtId="0" fontId="6" fillId="0" borderId="8" xfId="1" applyFont="1" applyBorder="1" applyAlignment="1" applyProtection="1">
      <alignment horizontal="left" vertical="center" indent="1"/>
      <protection locked="0"/>
    </xf>
    <xf numFmtId="0" fontId="30" fillId="0" borderId="8" xfId="1" applyFont="1" applyBorder="1" applyAlignment="1" applyProtection="1">
      <alignment horizontal="left" indent="1"/>
      <protection locked="0"/>
    </xf>
    <xf numFmtId="0" fontId="29" fillId="0" borderId="56" xfId="1" applyFont="1" applyBorder="1" applyAlignment="1" applyProtection="1">
      <alignment horizontal="left" vertical="center" indent="1"/>
      <protection locked="0"/>
    </xf>
    <xf numFmtId="0" fontId="29" fillId="0" borderId="17" xfId="1" applyFont="1" applyBorder="1" applyAlignment="1" applyProtection="1">
      <alignment horizontal="left" vertical="center" indent="1"/>
      <protection locked="0"/>
    </xf>
    <xf numFmtId="0" fontId="30" fillId="0" borderId="5" xfId="1" applyFont="1" applyBorder="1" applyAlignment="1" applyProtection="1">
      <alignment horizontal="left" vertical="top" wrapText="1" indent="1"/>
      <protection locked="0"/>
    </xf>
    <xf numFmtId="0" fontId="29" fillId="0" borderId="5" xfId="1" applyFont="1" applyBorder="1" applyAlignment="1" applyProtection="1">
      <alignment horizontal="left" vertical="top" wrapText="1" indent="1"/>
      <protection locked="0"/>
    </xf>
    <xf numFmtId="0" fontId="29" fillId="0" borderId="8" xfId="1" applyFont="1" applyBorder="1" applyAlignment="1" applyProtection="1">
      <alignment horizontal="left" vertical="top" wrapText="1" indent="1"/>
      <protection locked="0"/>
    </xf>
    <xf numFmtId="0" fontId="30" fillId="0" borderId="8" xfId="1" applyFont="1" applyBorder="1" applyAlignment="1" applyProtection="1">
      <alignment horizontal="left" vertical="top" wrapText="1" indent="1"/>
      <protection locked="0"/>
    </xf>
    <xf numFmtId="0" fontId="30" fillId="0" borderId="56" xfId="1" applyFont="1" applyBorder="1" applyAlignment="1" applyProtection="1">
      <alignment horizontal="left" vertical="top" wrapText="1" indent="1"/>
      <protection locked="0"/>
    </xf>
    <xf numFmtId="0" fontId="29" fillId="0" borderId="16" xfId="1" applyFont="1" applyBorder="1" applyAlignment="1" applyProtection="1">
      <alignment horizontal="left" vertical="center" indent="1"/>
      <protection locked="0"/>
    </xf>
    <xf numFmtId="0" fontId="29" fillId="0" borderId="10" xfId="1" applyFont="1" applyBorder="1" applyAlignment="1" applyProtection="1">
      <alignment horizontal="left" vertical="center" indent="1"/>
      <protection locked="0"/>
    </xf>
    <xf numFmtId="0" fontId="29" fillId="0" borderId="4" xfId="1" applyFont="1" applyBorder="1" applyAlignment="1" applyProtection="1">
      <alignment horizontal="left" vertical="center" indent="1"/>
      <protection locked="0"/>
    </xf>
    <xf numFmtId="0" fontId="29" fillId="0" borderId="29" xfId="1" applyFont="1" applyFill="1" applyBorder="1" applyAlignment="1" applyProtection="1">
      <alignment horizontal="left" vertical="center" indent="1"/>
      <protection locked="0"/>
    </xf>
    <xf numFmtId="0" fontId="53" fillId="0" borderId="0" xfId="1" applyFont="1" applyAlignment="1">
      <alignment vertical="center"/>
    </xf>
    <xf numFmtId="0" fontId="29" fillId="0" borderId="29" xfId="1" applyFont="1" applyBorder="1" applyAlignment="1" applyProtection="1">
      <alignment horizontal="left" vertical="center" indent="1"/>
      <protection locked="0"/>
    </xf>
    <xf numFmtId="0" fontId="29" fillId="0" borderId="7" xfId="1" applyFont="1" applyBorder="1" applyAlignment="1" applyProtection="1">
      <alignment horizontal="left" vertical="center" indent="1"/>
      <protection locked="0"/>
    </xf>
    <xf numFmtId="0" fontId="29" fillId="0" borderId="61" xfId="1" applyFont="1" applyBorder="1" applyAlignment="1" applyProtection="1">
      <alignment horizontal="left" vertical="center" indent="1"/>
      <protection locked="0"/>
    </xf>
    <xf numFmtId="0" fontId="29" fillId="0" borderId="25" xfId="1" applyFont="1" applyBorder="1" applyAlignment="1" applyProtection="1">
      <alignment horizontal="left" vertical="center" indent="1"/>
      <protection locked="0"/>
    </xf>
    <xf numFmtId="0" fontId="29" fillId="0" borderId="125" xfId="1" applyFont="1" applyBorder="1" applyAlignment="1" applyProtection="1">
      <alignment horizontal="left" vertical="center" indent="1"/>
      <protection locked="0"/>
    </xf>
    <xf numFmtId="0" fontId="29" fillId="0" borderId="27" xfId="1" applyFont="1" applyBorder="1" applyAlignment="1" applyProtection="1">
      <alignment horizontal="left" vertical="center" indent="1"/>
      <protection locked="0"/>
    </xf>
    <xf numFmtId="0" fontId="29" fillId="0" borderId="93" xfId="1" applyFont="1" applyBorder="1" applyAlignment="1" applyProtection="1">
      <alignment horizontal="left" vertical="center" indent="1"/>
      <protection locked="0"/>
    </xf>
    <xf numFmtId="0" fontId="29" fillId="0" borderId="28" xfId="1" applyFont="1" applyBorder="1" applyAlignment="1" applyProtection="1">
      <alignment horizontal="left" vertical="center" indent="1"/>
      <protection locked="0"/>
    </xf>
    <xf numFmtId="0" fontId="29" fillId="0" borderId="126" xfId="1" applyFont="1" applyBorder="1" applyAlignment="1" applyProtection="1">
      <alignment horizontal="left" vertical="center" indent="1"/>
      <protection locked="0"/>
    </xf>
    <xf numFmtId="0" fontId="29" fillId="0" borderId="15" xfId="1" applyFont="1" applyBorder="1" applyAlignment="1" applyProtection="1">
      <alignment horizontal="left" vertical="center" indent="1"/>
      <protection locked="0"/>
    </xf>
    <xf numFmtId="0" fontId="29" fillId="0" borderId="127" xfId="1" applyFont="1" applyBorder="1" applyAlignment="1" applyProtection="1">
      <alignment horizontal="left" indent="1"/>
      <protection locked="0"/>
    </xf>
    <xf numFmtId="0" fontId="29" fillId="0" borderId="2" xfId="1" applyFont="1" applyBorder="1" applyAlignment="1" applyProtection="1">
      <alignment horizontal="left" vertical="center" indent="1"/>
      <protection locked="0"/>
    </xf>
    <xf numFmtId="0" fontId="29" fillId="0" borderId="30" xfId="1" applyFont="1" applyBorder="1" applyAlignment="1" applyProtection="1">
      <alignment horizontal="left" vertical="center" indent="1"/>
      <protection locked="0"/>
    </xf>
    <xf numFmtId="0" fontId="29" fillId="0" borderId="3" xfId="1" applyFont="1" applyBorder="1" applyAlignment="1" applyProtection="1">
      <alignment horizontal="left" vertical="center" indent="1"/>
      <protection locked="0"/>
    </xf>
    <xf numFmtId="0" fontId="29" fillId="0" borderId="31" xfId="1" applyFont="1" applyBorder="1" applyAlignment="1" applyProtection="1">
      <alignment horizontal="left" vertical="center" indent="1"/>
      <protection locked="0"/>
    </xf>
    <xf numFmtId="0" fontId="30" fillId="5" borderId="128" xfId="1" applyFont="1" applyFill="1" applyBorder="1" applyAlignment="1" applyProtection="1">
      <alignment horizontal="left" vertical="center" indent="1" readingOrder="1"/>
      <protection locked="0"/>
    </xf>
    <xf numFmtId="0" fontId="30" fillId="5" borderId="52" xfId="1" applyFont="1" applyFill="1" applyBorder="1" applyAlignment="1" applyProtection="1">
      <alignment horizontal="left" vertical="center" indent="1" readingOrder="1"/>
      <protection locked="0"/>
    </xf>
    <xf numFmtId="0" fontId="29" fillId="0" borderId="120" xfId="1" applyFont="1" applyBorder="1" applyAlignment="1" applyProtection="1">
      <alignment horizontal="left" vertical="center" indent="1" readingOrder="1"/>
      <protection locked="0"/>
    </xf>
    <xf numFmtId="0" fontId="29" fillId="0" borderId="21" xfId="1" applyFont="1" applyBorder="1" applyAlignment="1" applyProtection="1">
      <alignment horizontal="left" vertical="center" wrapText="1" indent="1" readingOrder="1"/>
      <protection locked="0"/>
    </xf>
    <xf numFmtId="0" fontId="29" fillId="8" borderId="129" xfId="1" applyFont="1" applyFill="1" applyBorder="1" applyAlignment="1" applyProtection="1">
      <alignment horizontal="left" vertical="center" indent="1" readingOrder="1"/>
      <protection locked="0"/>
    </xf>
    <xf numFmtId="0" fontId="29" fillId="0" borderId="108" xfId="1" applyFont="1" applyBorder="1" applyAlignment="1" applyProtection="1">
      <alignment horizontal="left" vertical="center" wrapText="1" indent="1" readingOrder="1"/>
      <protection locked="0"/>
    </xf>
    <xf numFmtId="0" fontId="29" fillId="8" borderId="130" xfId="1" applyFont="1" applyFill="1" applyBorder="1" applyAlignment="1" applyProtection="1">
      <alignment horizontal="left" vertical="center" indent="1" readingOrder="1"/>
      <protection locked="0"/>
    </xf>
    <xf numFmtId="0" fontId="29" fillId="8" borderId="120" xfId="1" applyFont="1" applyFill="1" applyBorder="1" applyAlignment="1" applyProtection="1">
      <alignment horizontal="left" vertical="center" indent="1" readingOrder="1"/>
      <protection locked="0"/>
    </xf>
    <xf numFmtId="49" fontId="46" fillId="0" borderId="21" xfId="1" applyNumberFormat="1" applyFont="1" applyBorder="1" applyAlignment="1" applyProtection="1">
      <alignment horizontal="left" vertical="center" wrapText="1" indent="1" readingOrder="1"/>
      <protection locked="0"/>
    </xf>
    <xf numFmtId="0" fontId="29" fillId="8" borderId="127" xfId="1" applyFont="1" applyFill="1" applyBorder="1" applyAlignment="1" applyProtection="1">
      <alignment horizontal="left" vertical="center" indent="1" readingOrder="1"/>
      <protection locked="0"/>
    </xf>
    <xf numFmtId="0" fontId="30" fillId="9" borderId="131" xfId="1" applyFont="1" applyFill="1" applyBorder="1" applyAlignment="1" applyProtection="1">
      <alignment horizontal="left" vertical="center" wrapText="1" indent="1"/>
      <protection locked="0"/>
    </xf>
    <xf numFmtId="3" fontId="33" fillId="0" borderId="45" xfId="1" applyNumberFormat="1" applyFont="1" applyBorder="1" applyAlignment="1" applyProtection="1">
      <alignment horizontal="left" vertical="center" wrapText="1" indent="1"/>
      <protection locked="0"/>
    </xf>
    <xf numFmtId="3" fontId="29" fillId="0" borderId="45" xfId="1" applyNumberFormat="1" applyFont="1" applyBorder="1" applyAlignment="1" applyProtection="1">
      <alignment horizontal="left" vertical="center" indent="1"/>
      <protection locked="0"/>
    </xf>
    <xf numFmtId="3" fontId="29" fillId="0" borderId="45" xfId="1" applyNumberFormat="1" applyFont="1" applyBorder="1" applyAlignment="1" applyProtection="1">
      <alignment horizontal="left" vertical="center" wrapText="1" indent="1"/>
      <protection locked="0"/>
    </xf>
    <xf numFmtId="3" fontId="30" fillId="9" borderId="45" xfId="1" applyNumberFormat="1" applyFont="1" applyFill="1" applyBorder="1" applyAlignment="1" applyProtection="1">
      <alignment horizontal="left" vertical="center" wrapText="1" indent="1"/>
      <protection locked="0"/>
    </xf>
    <xf numFmtId="3" fontId="29" fillId="0" borderId="27" xfId="1" applyNumberFormat="1" applyFont="1" applyBorder="1" applyAlignment="1" applyProtection="1">
      <alignment horizontal="left" vertical="center" wrapText="1" indent="1"/>
      <protection locked="0"/>
    </xf>
    <xf numFmtId="3" fontId="29" fillId="0" borderId="10" xfId="1" applyNumberFormat="1" applyFont="1" applyBorder="1" applyAlignment="1" applyProtection="1">
      <alignment horizontal="left" vertical="center" wrapText="1" indent="1"/>
      <protection locked="0"/>
    </xf>
    <xf numFmtId="3" fontId="29" fillId="0" borderId="29" xfId="1" applyNumberFormat="1" applyFont="1" applyBorder="1" applyAlignment="1" applyProtection="1">
      <alignment horizontal="left" vertical="center" wrapText="1" indent="1"/>
      <protection locked="0"/>
    </xf>
    <xf numFmtId="3" fontId="30" fillId="0" borderId="93" xfId="1" applyNumberFormat="1" applyFont="1" applyFill="1" applyBorder="1" applyAlignment="1" applyProtection="1">
      <alignment horizontal="left" vertical="center" indent="1"/>
      <protection locked="0"/>
    </xf>
    <xf numFmtId="0" fontId="29" fillId="0" borderId="27" xfId="1" applyFont="1" applyBorder="1" applyAlignment="1" applyProtection="1">
      <alignment horizontal="left" vertical="center" wrapText="1" indent="1"/>
      <protection locked="0"/>
    </xf>
    <xf numFmtId="0" fontId="29" fillId="0" borderId="10" xfId="1" applyFont="1" applyBorder="1" applyAlignment="1" applyProtection="1">
      <alignment horizontal="left" vertical="center" wrapText="1" indent="1"/>
      <protection locked="0"/>
    </xf>
    <xf numFmtId="0" fontId="29" fillId="9" borderId="10" xfId="1" applyFont="1" applyFill="1" applyBorder="1" applyAlignment="1" applyProtection="1">
      <alignment horizontal="left" vertical="center" indent="1"/>
      <protection locked="0"/>
    </xf>
    <xf numFmtId="0" fontId="29" fillId="9" borderId="10" xfId="1" applyFont="1" applyFill="1" applyBorder="1" applyAlignment="1" applyProtection="1">
      <alignment horizontal="left" vertical="center" wrapText="1" indent="1"/>
      <protection locked="0"/>
    </xf>
    <xf numFmtId="0" fontId="29" fillId="0" borderId="9" xfId="1" applyFont="1" applyBorder="1" applyAlignment="1" applyProtection="1">
      <alignment horizontal="left" vertical="center" wrapText="1" indent="1"/>
      <protection locked="0"/>
    </xf>
    <xf numFmtId="0" fontId="29" fillId="0" borderId="30" xfId="1" applyFont="1" applyBorder="1" applyAlignment="1" applyProtection="1">
      <alignment horizontal="left" vertical="center" indent="1"/>
      <protection locked="0"/>
    </xf>
    <xf numFmtId="0" fontId="29" fillId="8" borderId="132" xfId="1" applyFont="1" applyFill="1" applyBorder="1" applyAlignment="1">
      <alignment horizontal="center" vertical="center"/>
    </xf>
    <xf numFmtId="0" fontId="29" fillId="8" borderId="133" xfId="1" applyFont="1" applyFill="1" applyBorder="1" applyAlignment="1">
      <alignment horizontal="center" vertical="center" wrapText="1"/>
    </xf>
    <xf numFmtId="0" fontId="29" fillId="0" borderId="134" xfId="1" applyFont="1" applyFill="1" applyBorder="1" applyAlignment="1">
      <alignment horizontal="center" vertical="center" wrapText="1"/>
    </xf>
    <xf numFmtId="3" fontId="29" fillId="4" borderId="46" xfId="1" applyNumberFormat="1" applyFont="1" applyFill="1" applyBorder="1" applyAlignment="1">
      <alignment vertical="center"/>
    </xf>
    <xf numFmtId="3" fontId="29" fillId="4" borderId="47" xfId="1" applyNumberFormat="1" applyFont="1" applyFill="1" applyBorder="1" applyAlignment="1">
      <alignment vertical="center"/>
    </xf>
    <xf numFmtId="3" fontId="29" fillId="4" borderId="48" xfId="1" applyNumberFormat="1" applyFont="1" applyFill="1" applyBorder="1" applyAlignment="1">
      <alignment vertical="center"/>
    </xf>
    <xf numFmtId="0" fontId="29" fillId="0" borderId="36" xfId="1" applyFont="1" applyBorder="1" applyAlignment="1">
      <alignment vertical="center"/>
    </xf>
    <xf numFmtId="0" fontId="29" fillId="0" borderId="119" xfId="1" applyFont="1" applyBorder="1" applyAlignment="1">
      <alignment horizontal="center" vertical="center"/>
    </xf>
    <xf numFmtId="0" fontId="33" fillId="0" borderId="43" xfId="1" applyFont="1" applyFill="1" applyBorder="1" applyAlignment="1">
      <alignment horizontal="center" vertical="center" wrapText="1"/>
    </xf>
    <xf numFmtId="3" fontId="47" fillId="0" borderId="0" xfId="0" applyNumberFormat="1" applyFont="1"/>
    <xf numFmtId="3" fontId="30" fillId="9" borderId="6" xfId="1" applyNumberFormat="1" applyFont="1" applyFill="1" applyBorder="1" applyAlignment="1" applyProtection="1">
      <alignment vertical="center" wrapText="1"/>
      <protection locked="0"/>
    </xf>
    <xf numFmtId="0" fontId="29" fillId="0" borderId="86" xfId="2" applyFont="1" applyBorder="1" applyAlignment="1">
      <alignment horizontal="center" vertical="center" wrapText="1"/>
    </xf>
    <xf numFmtId="49" fontId="29" fillId="0" borderId="86" xfId="2" applyNumberFormat="1" applyFont="1" applyBorder="1" applyAlignment="1">
      <alignment horizontal="center" vertical="center"/>
    </xf>
    <xf numFmtId="3" fontId="45" fillId="0" borderId="86" xfId="2" applyNumberFormat="1" applyFont="1" applyBorder="1" applyAlignment="1">
      <alignment horizontal="center" vertical="center"/>
    </xf>
    <xf numFmtId="0" fontId="29" fillId="0" borderId="0" xfId="2" applyFont="1" applyBorder="1" applyAlignment="1">
      <alignment horizontal="center" vertical="center" wrapText="1"/>
    </xf>
    <xf numFmtId="3" fontId="45" fillId="0" borderId="0" xfId="2" applyNumberFormat="1" applyFont="1" applyBorder="1" applyAlignment="1">
      <alignment horizontal="center" vertical="center"/>
    </xf>
    <xf numFmtId="0" fontId="29" fillId="0" borderId="86" xfId="2" applyFont="1" applyBorder="1" applyAlignment="1">
      <alignment vertical="center" wrapText="1"/>
    </xf>
    <xf numFmtId="0" fontId="29" fillId="0" borderId="86" xfId="2" applyFont="1" applyBorder="1" applyAlignment="1">
      <alignment horizontal="center" vertical="center" wrapText="1"/>
    </xf>
    <xf numFmtId="3" fontId="29" fillId="0" borderId="10" xfId="2" applyNumberFormat="1" applyFont="1" applyBorder="1" applyAlignment="1">
      <alignment horizontal="right" vertical="center" wrapText="1"/>
    </xf>
    <xf numFmtId="3" fontId="29" fillId="0" borderId="22" xfId="2" applyNumberFormat="1" applyFont="1" applyBorder="1" applyAlignment="1">
      <alignment horizontal="right" vertical="center" wrapText="1"/>
    </xf>
    <xf numFmtId="3" fontId="29" fillId="0" borderId="13" xfId="2" applyNumberFormat="1" applyFont="1" applyBorder="1" applyAlignment="1">
      <alignment horizontal="right" vertical="center" wrapText="1"/>
    </xf>
    <xf numFmtId="3" fontId="29" fillId="0" borderId="1" xfId="2" applyNumberFormat="1" applyFont="1" applyBorder="1" applyAlignment="1">
      <alignment horizontal="right" vertical="center" wrapText="1"/>
    </xf>
    <xf numFmtId="3" fontId="29" fillId="0" borderId="10" xfId="2" applyNumberFormat="1" applyFont="1" applyBorder="1" applyAlignment="1">
      <alignment horizontal="right" vertical="center"/>
    </xf>
    <xf numFmtId="3" fontId="29" fillId="0" borderId="22" xfId="2" applyNumberFormat="1" applyFont="1" applyBorder="1" applyAlignment="1">
      <alignment horizontal="right" vertical="center"/>
    </xf>
    <xf numFmtId="0" fontId="29" fillId="0" borderId="38" xfId="1" applyFont="1" applyBorder="1" applyAlignment="1" applyProtection="1">
      <alignment horizontal="left" vertical="center" indent="1"/>
      <protection locked="0"/>
    </xf>
    <xf numFmtId="0" fontId="26" fillId="0" borderId="0" xfId="0" applyFont="1"/>
    <xf numFmtId="0" fontId="29" fillId="0" borderId="0" xfId="2" applyFont="1" applyFill="1" applyBorder="1" applyAlignment="1">
      <alignment vertical="center"/>
    </xf>
    <xf numFmtId="3" fontId="29" fillId="0" borderId="10" xfId="2" applyNumberFormat="1" applyFont="1" applyFill="1" applyBorder="1" applyAlignment="1">
      <alignment horizontal="right" vertical="center" wrapText="1"/>
    </xf>
    <xf numFmtId="3" fontId="29" fillId="0" borderId="22" xfId="2" applyNumberFormat="1" applyFont="1" applyFill="1" applyBorder="1" applyAlignment="1">
      <alignment horizontal="right" vertical="center" wrapText="1"/>
    </xf>
    <xf numFmtId="0" fontId="6" fillId="0" borderId="0" xfId="1" applyFont="1" applyBorder="1" applyAlignment="1">
      <alignment horizontal="center" vertical="center"/>
    </xf>
    <xf numFmtId="0" fontId="30" fillId="0" borderId="0" xfId="1" applyFont="1" applyFill="1" applyBorder="1" applyAlignment="1" applyProtection="1">
      <alignment vertical="center"/>
      <protection locked="0"/>
    </xf>
    <xf numFmtId="3" fontId="8" fillId="0" borderId="0" xfId="1" applyNumberFormat="1" applyFont="1" applyBorder="1" applyAlignment="1" applyProtection="1">
      <alignment horizontal="right" vertical="center" wrapText="1" indent="1"/>
      <protection hidden="1"/>
    </xf>
    <xf numFmtId="3" fontId="30" fillId="0" borderId="0" xfId="1" applyNumberFormat="1" applyFont="1" applyBorder="1" applyAlignment="1" applyProtection="1">
      <alignment horizontal="right" vertical="center" wrapText="1" indent="1"/>
      <protection hidden="1"/>
    </xf>
    <xf numFmtId="0" fontId="8" fillId="0" borderId="0" xfId="1" applyFont="1" applyBorder="1" applyAlignment="1">
      <alignment horizontal="center" vertical="center"/>
    </xf>
    <xf numFmtId="0" fontId="29" fillId="0" borderId="0" xfId="1" applyFont="1" applyBorder="1" applyAlignment="1" applyProtection="1">
      <alignment horizontal="center" vertical="center"/>
      <protection locked="0"/>
    </xf>
    <xf numFmtId="0" fontId="29" fillId="0" borderId="27" xfId="1" applyFont="1" applyFill="1" applyBorder="1" applyAlignment="1" applyProtection="1">
      <alignment horizontal="left" vertical="center"/>
      <protection locked="0"/>
    </xf>
    <xf numFmtId="0" fontId="29" fillId="0" borderId="5" xfId="1" applyFont="1" applyBorder="1" applyAlignment="1" applyProtection="1">
      <alignment horizontal="center" vertical="center" wrapText="1"/>
      <protection locked="0"/>
    </xf>
    <xf numFmtId="3" fontId="44" fillId="9" borderId="17" xfId="0" applyNumberFormat="1" applyFont="1" applyFill="1" applyBorder="1" applyAlignment="1">
      <alignment horizontal="right" vertical="center"/>
    </xf>
    <xf numFmtId="3" fontId="41" fillId="0" borderId="5" xfId="0" applyNumberFormat="1" applyFont="1" applyBorder="1" applyAlignment="1">
      <alignment horizontal="right" vertical="center"/>
    </xf>
    <xf numFmtId="3" fontId="41" fillId="0" borderId="8" xfId="0" applyNumberFormat="1" applyFont="1" applyBorder="1" applyAlignment="1">
      <alignment horizontal="right" vertical="center"/>
    </xf>
    <xf numFmtId="3" fontId="41" fillId="0" borderId="56" xfId="0" applyNumberFormat="1" applyFont="1" applyBorder="1" applyAlignment="1">
      <alignment horizontal="right" vertical="center"/>
    </xf>
    <xf numFmtId="3" fontId="41" fillId="0" borderId="119" xfId="0" applyNumberFormat="1" applyFont="1" applyBorder="1" applyAlignment="1">
      <alignment horizontal="right" vertical="center"/>
    </xf>
    <xf numFmtId="3" fontId="29" fillId="0" borderId="0" xfId="1" applyNumberFormat="1" applyFont="1" applyAlignment="1" applyProtection="1">
      <alignment vertical="center"/>
      <protection locked="0"/>
    </xf>
    <xf numFmtId="3" fontId="29" fillId="0" borderId="23" xfId="1" applyNumberFormat="1" applyFont="1" applyBorder="1" applyAlignment="1" applyProtection="1">
      <alignment vertical="center"/>
      <protection locked="0"/>
    </xf>
    <xf numFmtId="3" fontId="29" fillId="0" borderId="0" xfId="1" applyNumberFormat="1" applyFont="1" applyProtection="1">
      <protection locked="0"/>
    </xf>
    <xf numFmtId="3" fontId="37" fillId="0" borderId="0" xfId="1" applyNumberFormat="1" applyFont="1" applyAlignment="1" applyProtection="1">
      <alignment vertical="center" wrapText="1"/>
      <protection locked="0"/>
    </xf>
    <xf numFmtId="3" fontId="39" fillId="0" borderId="0" xfId="1" applyNumberFormat="1" applyFont="1" applyAlignment="1" applyProtection="1">
      <alignment vertical="center" wrapText="1"/>
      <protection locked="0"/>
    </xf>
    <xf numFmtId="3" fontId="29" fillId="0" borderId="0" xfId="1" applyNumberFormat="1" applyFont="1" applyFill="1" applyBorder="1" applyAlignment="1" applyProtection="1">
      <alignment vertical="center"/>
      <protection locked="0"/>
    </xf>
    <xf numFmtId="3" fontId="29" fillId="0" borderId="0" xfId="1" applyNumberFormat="1" applyFont="1" applyFill="1" applyBorder="1" applyProtection="1"/>
    <xf numFmtId="3" fontId="29" fillId="0" borderId="0" xfId="1" applyNumberFormat="1" applyFont="1" applyFill="1" applyBorder="1" applyProtection="1">
      <protection locked="0"/>
    </xf>
    <xf numFmtId="49" fontId="29" fillId="0" borderId="42" xfId="1" applyNumberFormat="1" applyFont="1" applyBorder="1" applyAlignment="1" applyProtection="1">
      <alignment horizontal="left" vertical="center" wrapText="1" indent="1" readingOrder="1"/>
      <protection locked="0"/>
    </xf>
    <xf numFmtId="0" fontId="29" fillId="0" borderId="29" xfId="1" applyFont="1" applyFill="1" applyBorder="1" applyAlignment="1" applyProtection="1">
      <alignment horizontal="center" vertical="center" wrapText="1"/>
      <protection locked="0"/>
    </xf>
    <xf numFmtId="0" fontId="29" fillId="0" borderId="7" xfId="1" applyFont="1" applyFill="1" applyBorder="1" applyAlignment="1" applyProtection="1">
      <alignment horizontal="center" vertical="center" wrapText="1"/>
      <protection locked="0"/>
    </xf>
    <xf numFmtId="4" fontId="30" fillId="9" borderId="40" xfId="1" applyNumberFormat="1" applyFont="1" applyFill="1" applyBorder="1" applyAlignment="1">
      <alignment horizontal="center" vertical="center"/>
    </xf>
    <xf numFmtId="4" fontId="29" fillId="0" borderId="49" xfId="1" applyNumberFormat="1" applyFont="1" applyBorder="1" applyAlignment="1" applyProtection="1">
      <alignment vertical="center"/>
      <protection locked="0"/>
    </xf>
    <xf numFmtId="4" fontId="29" fillId="0" borderId="50" xfId="1" applyNumberFormat="1" applyFont="1" applyBorder="1" applyAlignment="1" applyProtection="1">
      <alignment vertical="center"/>
      <protection locked="0"/>
    </xf>
    <xf numFmtId="4" fontId="30" fillId="9" borderId="21" xfId="1" applyNumberFormat="1" applyFont="1" applyFill="1" applyBorder="1" applyAlignment="1">
      <alignment horizontal="center" vertical="center"/>
    </xf>
    <xf numFmtId="4" fontId="29" fillId="0" borderId="22" xfId="1" applyNumberFormat="1" applyFont="1" applyBorder="1" applyAlignment="1" applyProtection="1">
      <alignment vertical="center"/>
      <protection locked="0"/>
    </xf>
    <xf numFmtId="4" fontId="29" fillId="0" borderId="35" xfId="1" applyNumberFormat="1" applyFont="1" applyBorder="1" applyAlignment="1" applyProtection="1">
      <alignment vertical="center"/>
      <protection locked="0"/>
    </xf>
    <xf numFmtId="4" fontId="30" fillId="2" borderId="19" xfId="1" applyNumberFormat="1" applyFont="1" applyFill="1" applyBorder="1" applyAlignment="1">
      <alignment horizontal="center" vertical="center"/>
    </xf>
    <xf numFmtId="164" fontId="29" fillId="2" borderId="10" xfId="1" applyNumberFormat="1" applyFont="1" applyFill="1" applyBorder="1" applyAlignment="1">
      <alignment horizontal="right" vertical="center"/>
    </xf>
    <xf numFmtId="3" fontId="30" fillId="9" borderId="16" xfId="1" applyNumberFormat="1" applyFont="1" applyFill="1" applyBorder="1" applyAlignment="1" applyProtection="1">
      <alignment horizontal="center" vertical="center" wrapText="1"/>
      <protection locked="0"/>
    </xf>
    <xf numFmtId="164" fontId="30" fillId="9" borderId="10" xfId="1" applyNumberFormat="1" applyFont="1" applyFill="1" applyBorder="1" applyAlignment="1">
      <alignment vertical="center"/>
    </xf>
    <xf numFmtId="3" fontId="30" fillId="0" borderId="4" xfId="1" applyNumberFormat="1" applyFont="1" applyFill="1" applyBorder="1" applyAlignment="1" applyProtection="1">
      <alignment horizontal="center" vertical="center"/>
      <protection hidden="1"/>
    </xf>
    <xf numFmtId="3" fontId="12" fillId="0" borderId="40" xfId="4" applyNumberFormat="1" applyFont="1" applyBorder="1" applyAlignment="1" applyProtection="1">
      <alignment horizontal="left" vertical="center"/>
      <protection locked="0"/>
    </xf>
    <xf numFmtId="3" fontId="29" fillId="10" borderId="22" xfId="1" applyNumberFormat="1" applyFont="1" applyFill="1" applyBorder="1" applyAlignment="1">
      <alignment horizontal="right" vertical="center"/>
    </xf>
    <xf numFmtId="3" fontId="30" fillId="0" borderId="26" xfId="1" applyNumberFormat="1" applyFont="1" applyFill="1" applyBorder="1" applyAlignment="1" applyProtection="1">
      <alignment horizontal="center" vertical="center" wrapText="1"/>
      <protection locked="0"/>
    </xf>
    <xf numFmtId="3" fontId="0" fillId="0" borderId="2" xfId="0" applyNumberFormat="1" applyFont="1" applyBorder="1" applyAlignment="1">
      <alignment horizontal="center" vertical="center"/>
    </xf>
    <xf numFmtId="3" fontId="30" fillId="3" borderId="3" xfId="1" applyNumberFormat="1" applyFont="1" applyFill="1" applyBorder="1" applyAlignment="1" applyProtection="1">
      <alignment horizontal="center" vertical="center" wrapText="1"/>
      <protection locked="0"/>
    </xf>
    <xf numFmtId="3" fontId="0" fillId="3" borderId="19" xfId="0" applyNumberFormat="1" applyFill="1" applyBorder="1" applyAlignment="1">
      <alignment horizontal="center" vertical="center"/>
    </xf>
    <xf numFmtId="0" fontId="29" fillId="0" borderId="33" xfId="1" applyFont="1" applyFill="1" applyBorder="1" applyAlignment="1" applyProtection="1">
      <alignment horizontal="center" vertical="center" wrapText="1"/>
      <protection locked="0"/>
    </xf>
    <xf numFmtId="0" fontId="29" fillId="0" borderId="21" xfId="1" applyFont="1" applyFill="1" applyBorder="1" applyAlignment="1" applyProtection="1">
      <alignment horizontal="center" vertical="center" wrapText="1"/>
      <protection locked="0"/>
    </xf>
    <xf numFmtId="3" fontId="29" fillId="0" borderId="7" xfId="1" applyNumberFormat="1" applyFont="1" applyFill="1" applyBorder="1" applyAlignment="1" applyProtection="1">
      <alignment horizontal="center" vertical="center" wrapText="1"/>
      <protection locked="0"/>
    </xf>
    <xf numFmtId="3" fontId="29" fillId="0" borderId="21" xfId="1" applyNumberFormat="1" applyFont="1" applyFill="1" applyBorder="1" applyAlignment="1" applyProtection="1">
      <alignment horizontal="center" vertical="center" wrapText="1"/>
      <protection locked="0"/>
    </xf>
    <xf numFmtId="3" fontId="29" fillId="0" borderId="33" xfId="1" applyNumberFormat="1" applyFont="1" applyFill="1" applyBorder="1" applyAlignment="1" applyProtection="1">
      <alignment horizontal="center" vertical="center" wrapText="1"/>
      <protection locked="0"/>
    </xf>
    <xf numFmtId="3" fontId="29" fillId="3" borderId="33" xfId="1" applyNumberFormat="1" applyFont="1" applyFill="1" applyBorder="1" applyAlignment="1" applyProtection="1">
      <alignment horizontal="center" vertical="center"/>
      <protection locked="0"/>
    </xf>
    <xf numFmtId="3" fontId="0" fillId="3" borderId="21" xfId="0" applyNumberFormat="1" applyFill="1" applyBorder="1" applyAlignment="1">
      <alignment horizontal="center" vertical="center"/>
    </xf>
    <xf numFmtId="0" fontId="29" fillId="0" borderId="30" xfId="1" applyFont="1" applyFill="1" applyBorder="1" applyAlignment="1" applyProtection="1">
      <alignment horizontal="center" vertical="center" wrapText="1"/>
      <protection locked="0"/>
    </xf>
    <xf numFmtId="0" fontId="29" fillId="0" borderId="10" xfId="1" applyFont="1" applyFill="1" applyBorder="1" applyAlignment="1" applyProtection="1">
      <alignment horizontal="center" vertical="center" wrapText="1"/>
      <protection locked="0"/>
    </xf>
    <xf numFmtId="0" fontId="29" fillId="0" borderId="22" xfId="1" applyFont="1" applyFill="1" applyBorder="1" applyAlignment="1" applyProtection="1">
      <alignment horizontal="center" vertical="center" wrapText="1"/>
      <protection locked="0"/>
    </xf>
    <xf numFmtId="3" fontId="29" fillId="0" borderId="10" xfId="1" applyNumberFormat="1" applyFont="1" applyFill="1" applyBorder="1" applyAlignment="1" applyProtection="1">
      <alignment horizontal="center" vertical="center" wrapText="1"/>
      <protection locked="0"/>
    </xf>
    <xf numFmtId="3" fontId="29" fillId="0" borderId="22" xfId="1" applyNumberFormat="1" applyFont="1" applyFill="1" applyBorder="1" applyAlignment="1" applyProtection="1">
      <alignment horizontal="center" vertical="center" wrapText="1"/>
      <protection locked="0"/>
    </xf>
    <xf numFmtId="3" fontId="29" fillId="0" borderId="30" xfId="1" applyNumberFormat="1" applyFont="1" applyFill="1" applyBorder="1" applyAlignment="1" applyProtection="1">
      <alignment horizontal="center" vertical="center" wrapText="1"/>
      <protection locked="0"/>
    </xf>
    <xf numFmtId="0" fontId="29" fillId="0" borderId="31" xfId="1" applyFont="1" applyFill="1" applyBorder="1" applyAlignment="1" applyProtection="1">
      <alignment horizontal="center" vertical="center" wrapText="1"/>
      <protection locked="0"/>
    </xf>
    <xf numFmtId="0" fontId="29" fillId="0" borderId="35" xfId="1" applyFont="1" applyFill="1" applyBorder="1" applyAlignment="1" applyProtection="1">
      <alignment horizontal="center" vertical="center" wrapText="1"/>
      <protection locked="0"/>
    </xf>
    <xf numFmtId="3" fontId="29" fillId="0" borderId="31" xfId="1" applyNumberFormat="1" applyFont="1" applyFill="1" applyBorder="1" applyAlignment="1" applyProtection="1">
      <alignment horizontal="center" vertical="center" wrapText="1"/>
      <protection locked="0"/>
    </xf>
    <xf numFmtId="3" fontId="29" fillId="0" borderId="29" xfId="1" applyNumberFormat="1" applyFont="1" applyFill="1" applyBorder="1" applyAlignment="1" applyProtection="1">
      <alignment horizontal="center" vertical="center" wrapText="1"/>
      <protection locked="0"/>
    </xf>
    <xf numFmtId="3" fontId="29" fillId="0" borderId="35" xfId="1" applyNumberFormat="1" applyFont="1" applyFill="1" applyBorder="1" applyAlignment="1" applyProtection="1">
      <alignment horizontal="center" vertical="center" wrapText="1"/>
      <protection locked="0"/>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3" fontId="29" fillId="0" borderId="6" xfId="1" applyNumberFormat="1" applyFont="1" applyFill="1" applyBorder="1" applyAlignment="1" applyProtection="1">
      <alignment horizontal="center" vertical="center" wrapText="1"/>
      <protection locked="0"/>
    </xf>
    <xf numFmtId="3" fontId="29" fillId="0" borderId="9" xfId="1" applyNumberFormat="1" applyFont="1" applyFill="1" applyBorder="1" applyAlignment="1" applyProtection="1">
      <alignment horizontal="center" vertical="center" wrapText="1"/>
      <protection locked="0"/>
    </xf>
    <xf numFmtId="3" fontId="29" fillId="0" borderId="53" xfId="1" applyNumberFormat="1" applyFont="1" applyFill="1" applyBorder="1" applyAlignment="1" applyProtection="1">
      <alignment horizontal="center" vertical="center" wrapText="1"/>
      <protection locked="0"/>
    </xf>
    <xf numFmtId="3" fontId="29" fillId="0" borderId="34" xfId="1" applyNumberFormat="1" applyFont="1" applyFill="1" applyBorder="1" applyAlignment="1" applyProtection="1">
      <alignment horizontal="center" vertical="center" wrapText="1"/>
      <protection locked="0"/>
    </xf>
    <xf numFmtId="3" fontId="29" fillId="0" borderId="19" xfId="1" applyNumberFormat="1" applyFont="1" applyFill="1" applyBorder="1" applyAlignment="1" applyProtection="1">
      <alignment horizontal="center" vertical="center" wrapText="1"/>
      <protection locked="0"/>
    </xf>
    <xf numFmtId="3" fontId="0" fillId="0" borderId="37" xfId="0"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38" xfId="0" applyNumberFormat="1" applyFont="1" applyBorder="1" applyAlignment="1">
      <alignment horizontal="center" vertical="center"/>
    </xf>
    <xf numFmtId="3" fontId="0" fillId="0" borderId="22" xfId="0" applyNumberFormat="1" applyFont="1" applyBorder="1" applyAlignment="1">
      <alignment horizontal="center" vertical="center"/>
    </xf>
    <xf numFmtId="3" fontId="0" fillId="0" borderId="39" xfId="0" applyNumberFormat="1" applyFont="1" applyBorder="1" applyAlignment="1">
      <alignment horizontal="center" vertical="center"/>
    </xf>
    <xf numFmtId="3" fontId="0" fillId="0" borderId="35" xfId="0" applyNumberFormat="1" applyFont="1" applyBorder="1" applyAlignment="1">
      <alignment horizontal="center" vertical="center"/>
    </xf>
    <xf numFmtId="3" fontId="0" fillId="3" borderId="35" xfId="0" applyNumberFormat="1" applyFill="1" applyBorder="1" applyAlignment="1">
      <alignment horizontal="center" vertical="center"/>
    </xf>
    <xf numFmtId="3" fontId="0" fillId="0" borderId="19" xfId="0" applyNumberFormat="1" applyFont="1" applyBorder="1" applyAlignment="1">
      <alignment horizontal="center" vertical="center"/>
    </xf>
    <xf numFmtId="9" fontId="29" fillId="0" borderId="9" xfId="1" applyNumberFormat="1" applyFont="1" applyFill="1" applyBorder="1" applyAlignment="1">
      <alignment horizontal="right" vertical="center"/>
    </xf>
    <xf numFmtId="3" fontId="29" fillId="0" borderId="38" xfId="1" applyNumberFormat="1" applyFont="1" applyFill="1" applyBorder="1" applyAlignment="1">
      <alignment horizontal="right" vertical="center"/>
    </xf>
    <xf numFmtId="3" fontId="29" fillId="0" borderId="50" xfId="1" applyNumberFormat="1" applyFont="1" applyFill="1" applyBorder="1" applyAlignment="1">
      <alignment horizontal="right" vertical="center"/>
    </xf>
    <xf numFmtId="9" fontId="29" fillId="0" borderId="10" xfId="1" applyNumberFormat="1" applyFont="1" applyFill="1" applyBorder="1" applyAlignment="1">
      <alignment horizontal="right" vertical="center"/>
    </xf>
    <xf numFmtId="3" fontId="29" fillId="4" borderId="38" xfId="1" applyNumberFormat="1" applyFont="1" applyFill="1" applyBorder="1" applyAlignment="1">
      <alignment horizontal="right" vertical="center"/>
    </xf>
    <xf numFmtId="3" fontId="29" fillId="4" borderId="50" xfId="1" applyNumberFormat="1" applyFont="1" applyFill="1" applyBorder="1" applyAlignment="1">
      <alignment horizontal="right" vertical="center"/>
    </xf>
    <xf numFmtId="9" fontId="29" fillId="9" borderId="64" xfId="1" applyNumberFormat="1" applyFont="1" applyFill="1" applyBorder="1" applyAlignment="1">
      <alignment horizontal="right" vertical="center"/>
    </xf>
    <xf numFmtId="9" fontId="29" fillId="4" borderId="10" xfId="1" applyNumberFormat="1" applyFont="1" applyFill="1" applyBorder="1" applyAlignment="1">
      <alignment horizontal="right" vertical="center"/>
    </xf>
    <xf numFmtId="9" fontId="29" fillId="9" borderId="10" xfId="1" applyNumberFormat="1" applyFont="1" applyFill="1" applyBorder="1" applyAlignment="1">
      <alignment horizontal="right" vertical="center"/>
    </xf>
    <xf numFmtId="9" fontId="29" fillId="9" borderId="26" xfId="1" applyNumberFormat="1" applyFont="1" applyFill="1" applyBorder="1" applyAlignment="1">
      <alignment horizontal="right" vertical="center"/>
    </xf>
    <xf numFmtId="9" fontId="29" fillId="0" borderId="34" xfId="1" applyNumberFormat="1" applyFont="1" applyFill="1" applyBorder="1" applyAlignment="1">
      <alignment horizontal="right" vertical="center"/>
    </xf>
    <xf numFmtId="3" fontId="29" fillId="6" borderId="10" xfId="1" applyNumberFormat="1" applyFont="1" applyFill="1" applyBorder="1" applyAlignment="1">
      <alignment horizontal="right" vertical="center"/>
    </xf>
    <xf numFmtId="3" fontId="29" fillId="10" borderId="10" xfId="1" applyNumberFormat="1" applyFont="1" applyFill="1" applyBorder="1" applyAlignment="1">
      <alignment horizontal="right" vertical="center"/>
    </xf>
    <xf numFmtId="3" fontId="29" fillId="5" borderId="10" xfId="1" applyNumberFormat="1" applyFont="1" applyFill="1" applyBorder="1" applyAlignment="1">
      <alignment horizontal="right" vertical="center"/>
    </xf>
    <xf numFmtId="3" fontId="29" fillId="7" borderId="10" xfId="1" applyNumberFormat="1" applyFont="1" applyFill="1" applyBorder="1" applyAlignment="1">
      <alignment horizontal="right" vertical="center"/>
    </xf>
    <xf numFmtId="3" fontId="29" fillId="10" borderId="30" xfId="1" applyNumberFormat="1" applyFont="1" applyFill="1" applyBorder="1" applyAlignment="1">
      <alignment horizontal="right" vertical="center"/>
    </xf>
    <xf numFmtId="3" fontId="29" fillId="5" borderId="30" xfId="1" applyNumberFormat="1" applyFont="1" applyFill="1" applyBorder="1" applyAlignment="1">
      <alignment horizontal="right" vertical="center"/>
    </xf>
    <xf numFmtId="3" fontId="29" fillId="5" borderId="22" xfId="1" applyNumberFormat="1" applyFont="1" applyFill="1" applyBorder="1" applyAlignment="1">
      <alignment horizontal="right" vertical="center"/>
    </xf>
    <xf numFmtId="3" fontId="29" fillId="7" borderId="30" xfId="1" applyNumberFormat="1" applyFont="1" applyFill="1" applyBorder="1" applyAlignment="1">
      <alignment horizontal="right" vertical="center"/>
    </xf>
    <xf numFmtId="3" fontId="29" fillId="7" borderId="22" xfId="1" applyNumberFormat="1" applyFont="1" applyFill="1" applyBorder="1" applyAlignment="1">
      <alignment horizontal="right" vertical="center"/>
    </xf>
    <xf numFmtId="3" fontId="29" fillId="6" borderId="30" xfId="1" applyNumberFormat="1" applyFont="1" applyFill="1" applyBorder="1" applyAlignment="1">
      <alignment horizontal="right" vertical="center"/>
    </xf>
    <xf numFmtId="3" fontId="29" fillId="6" borderId="22" xfId="1" applyNumberFormat="1" applyFont="1" applyFill="1" applyBorder="1" applyAlignment="1">
      <alignment horizontal="right" vertical="center"/>
    </xf>
    <xf numFmtId="3" fontId="29" fillId="0" borderId="18" xfId="1" applyNumberFormat="1" applyFont="1" applyFill="1" applyBorder="1" applyAlignment="1">
      <alignment horizontal="right" vertical="center"/>
    </xf>
    <xf numFmtId="3" fontId="29" fillId="0" borderId="13" xfId="1" applyNumberFormat="1" applyFont="1" applyFill="1" applyBorder="1" applyAlignment="1">
      <alignment horizontal="right" vertical="center"/>
    </xf>
    <xf numFmtId="3" fontId="29" fillId="0" borderId="1" xfId="1" applyNumberFormat="1" applyFont="1" applyFill="1" applyBorder="1" applyAlignment="1">
      <alignment horizontal="right" vertical="center"/>
    </xf>
    <xf numFmtId="3" fontId="29" fillId="10" borderId="16" xfId="1" applyNumberFormat="1" applyFont="1" applyFill="1" applyBorder="1" applyAlignment="1">
      <alignment horizontal="right" vertical="center"/>
    </xf>
    <xf numFmtId="3" fontId="29" fillId="10" borderId="40" xfId="1" applyNumberFormat="1" applyFont="1" applyFill="1" applyBorder="1" applyAlignment="1">
      <alignment horizontal="right" vertical="center"/>
    </xf>
    <xf numFmtId="0" fontId="29" fillId="0" borderId="31" xfId="1" applyFont="1" applyFill="1" applyBorder="1" applyAlignment="1">
      <alignment horizontal="center" vertical="center"/>
    </xf>
    <xf numFmtId="0" fontId="29" fillId="0" borderId="29" xfId="1" applyFont="1" applyFill="1" applyBorder="1" applyAlignment="1">
      <alignment horizontal="center" vertical="center"/>
    </xf>
    <xf numFmtId="0" fontId="29" fillId="0" borderId="35" xfId="1" applyFont="1" applyFill="1" applyBorder="1" applyAlignment="1">
      <alignment horizontal="center" vertical="center"/>
    </xf>
    <xf numFmtId="0" fontId="46" fillId="0" borderId="110" xfId="1" applyFont="1" applyFill="1" applyBorder="1" applyAlignment="1">
      <alignment horizontal="center" vertical="center"/>
    </xf>
    <xf numFmtId="0" fontId="46" fillId="0" borderId="63" xfId="1" applyFont="1" applyFill="1" applyBorder="1" applyAlignment="1">
      <alignment horizontal="center" vertical="center"/>
    </xf>
    <xf numFmtId="0" fontId="46" fillId="0" borderId="109" xfId="1" applyFont="1" applyFill="1" applyBorder="1" applyAlignment="1">
      <alignment horizontal="center" vertical="center"/>
    </xf>
    <xf numFmtId="3" fontId="29" fillId="10" borderId="15" xfId="1" applyNumberFormat="1" applyFont="1" applyFill="1" applyBorder="1" applyAlignment="1">
      <alignment horizontal="right" vertical="center"/>
    </xf>
    <xf numFmtId="3" fontId="42" fillId="0" borderId="7" xfId="2" applyNumberFormat="1" applyFont="1" applyBorder="1" applyAlignment="1">
      <alignment horizontal="right" vertical="center" wrapText="1"/>
    </xf>
    <xf numFmtId="3" fontId="42" fillId="0" borderId="21" xfId="2" applyNumberFormat="1" applyFont="1" applyBorder="1" applyAlignment="1">
      <alignment horizontal="right" vertical="center" wrapText="1"/>
    </xf>
    <xf numFmtId="3" fontId="30" fillId="0" borderId="10" xfId="2" applyNumberFormat="1" applyFont="1" applyBorder="1" applyAlignment="1">
      <alignment horizontal="right" vertical="center" wrapText="1"/>
    </xf>
    <xf numFmtId="3" fontId="30" fillId="0" borderId="22" xfId="2" applyNumberFormat="1" applyFont="1" applyBorder="1" applyAlignment="1">
      <alignment horizontal="right" vertical="center" wrapText="1"/>
    </xf>
    <xf numFmtId="3" fontId="30" fillId="0" borderId="16" xfId="2" applyNumberFormat="1" applyFont="1" applyBorder="1" applyAlignment="1">
      <alignment horizontal="right" vertical="center" wrapText="1"/>
    </xf>
    <xf numFmtId="3" fontId="30" fillId="0" borderId="40" xfId="2" applyNumberFormat="1" applyFont="1" applyBorder="1" applyAlignment="1">
      <alignment horizontal="right" vertical="center" wrapText="1"/>
    </xf>
    <xf numFmtId="3" fontId="30" fillId="0" borderId="12" xfId="2" applyNumberFormat="1" applyFont="1" applyBorder="1" applyAlignment="1">
      <alignment horizontal="right" vertical="center" wrapText="1"/>
    </xf>
    <xf numFmtId="3" fontId="30" fillId="0" borderId="1" xfId="2" applyNumberFormat="1" applyFont="1" applyBorder="1" applyAlignment="1">
      <alignment horizontal="right" vertical="center" wrapText="1"/>
    </xf>
    <xf numFmtId="3" fontId="30" fillId="0" borderId="7" xfId="2" applyNumberFormat="1" applyFont="1" applyBorder="1" applyAlignment="1">
      <alignment horizontal="right" vertical="center" wrapText="1"/>
    </xf>
    <xf numFmtId="3" fontId="30" fillId="0" borderId="21" xfId="2" applyNumberFormat="1" applyFont="1" applyBorder="1" applyAlignment="1">
      <alignment horizontal="right" vertical="center" wrapText="1"/>
    </xf>
    <xf numFmtId="3" fontId="30" fillId="0" borderId="13" xfId="2" applyNumberFormat="1" applyFont="1" applyBorder="1" applyAlignment="1">
      <alignment horizontal="right" vertical="center" wrapText="1"/>
    </xf>
    <xf numFmtId="3" fontId="30" fillId="0" borderId="7" xfId="2" applyNumberFormat="1" applyFont="1" applyBorder="1" applyAlignment="1">
      <alignment horizontal="right" vertical="center"/>
    </xf>
    <xf numFmtId="3" fontId="30" fillId="0" borderId="21" xfId="2" applyNumberFormat="1" applyFont="1" applyBorder="1" applyAlignment="1">
      <alignment horizontal="right" vertical="center"/>
    </xf>
    <xf numFmtId="3" fontId="30" fillId="0" borderId="10" xfId="2" applyNumberFormat="1" applyFont="1" applyBorder="1" applyAlignment="1">
      <alignment horizontal="right" vertical="center"/>
    </xf>
    <xf numFmtId="3" fontId="30" fillId="0" borderId="22" xfId="2" applyNumberFormat="1" applyFont="1" applyBorder="1" applyAlignment="1">
      <alignment horizontal="right" vertical="center"/>
    </xf>
    <xf numFmtId="3" fontId="30" fillId="0" borderId="13" xfId="2" applyNumberFormat="1" applyFont="1" applyBorder="1" applyAlignment="1">
      <alignment horizontal="right" vertical="center"/>
    </xf>
    <xf numFmtId="3" fontId="30" fillId="0" borderId="1" xfId="2" applyNumberFormat="1" applyFont="1" applyBorder="1" applyAlignment="1">
      <alignment horizontal="right" vertical="center"/>
    </xf>
    <xf numFmtId="0" fontId="29" fillId="0" borderId="119" xfId="1" applyFont="1" applyBorder="1" applyAlignment="1" applyProtection="1">
      <alignment horizontal="center" vertical="center"/>
      <protection locked="0"/>
    </xf>
    <xf numFmtId="3" fontId="29" fillId="0" borderId="119" xfId="1" applyNumberFormat="1" applyFont="1" applyFill="1" applyBorder="1" applyAlignment="1" applyProtection="1">
      <alignment horizontal="center" vertical="center"/>
      <protection locked="0"/>
    </xf>
    <xf numFmtId="0" fontId="30" fillId="0" borderId="20" xfId="1" applyFont="1" applyBorder="1" applyAlignment="1" applyProtection="1">
      <alignment horizontal="center" vertical="center" wrapText="1"/>
      <protection locked="0"/>
    </xf>
    <xf numFmtId="3" fontId="29" fillId="0" borderId="103" xfId="1" applyNumberFormat="1" applyFont="1" applyBorder="1" applyAlignment="1" applyProtection="1">
      <alignment horizontal="right" vertical="center" wrapText="1" indent="1"/>
      <protection locked="0"/>
    </xf>
    <xf numFmtId="0" fontId="30" fillId="0" borderId="36" xfId="1" applyFont="1" applyBorder="1" applyAlignment="1" applyProtection="1">
      <alignment horizontal="left" vertical="center" wrapText="1" indent="1"/>
      <protection locked="0"/>
    </xf>
    <xf numFmtId="0" fontId="29" fillId="0" borderId="14" xfId="1" applyFont="1" applyBorder="1" applyAlignment="1" applyProtection="1">
      <alignment vertical="center" wrapText="1"/>
      <protection locked="0"/>
    </xf>
    <xf numFmtId="0" fontId="29" fillId="0" borderId="11" xfId="1" applyFont="1" applyBorder="1" applyAlignment="1" applyProtection="1">
      <alignment vertical="center" wrapText="1"/>
      <protection locked="0"/>
    </xf>
    <xf numFmtId="3" fontId="0" fillId="0" borderId="0" xfId="0" applyNumberFormat="1" applyAlignment="1">
      <alignment vertical="center"/>
    </xf>
    <xf numFmtId="0" fontId="6" fillId="0" borderId="0" xfId="1" applyFont="1" applyBorder="1" applyAlignment="1">
      <alignment horizontal="left" vertical="center"/>
    </xf>
    <xf numFmtId="0" fontId="29" fillId="9" borderId="110" xfId="1" applyFont="1" applyFill="1" applyBorder="1" applyAlignment="1">
      <alignment horizontal="center" vertical="center"/>
    </xf>
    <xf numFmtId="0" fontId="29" fillId="9" borderId="33" xfId="1" applyFont="1" applyFill="1" applyBorder="1" applyAlignment="1">
      <alignment horizontal="center" vertical="center"/>
    </xf>
    <xf numFmtId="49" fontId="44" fillId="0" borderId="5" xfId="0" applyNumberFormat="1" applyFont="1" applyBorder="1" applyAlignment="1">
      <alignment horizontal="right" vertical="center"/>
    </xf>
    <xf numFmtId="3" fontId="44" fillId="0" borderId="5" xfId="0" applyNumberFormat="1" applyFont="1" applyBorder="1" applyAlignment="1">
      <alignment horizontal="right" vertical="center"/>
    </xf>
    <xf numFmtId="49" fontId="44" fillId="0" borderId="36" xfId="0" applyNumberFormat="1" applyFont="1" applyBorder="1" applyAlignment="1">
      <alignment horizontal="right" vertical="center"/>
    </xf>
    <xf numFmtId="3" fontId="44" fillId="0" borderId="36" xfId="0" applyNumberFormat="1" applyFont="1" applyBorder="1" applyAlignment="1">
      <alignment horizontal="right" vertical="center"/>
    </xf>
    <xf numFmtId="4" fontId="29" fillId="0" borderId="33" xfId="1" applyNumberFormat="1" applyFont="1" applyFill="1" applyBorder="1" applyAlignment="1" applyProtection="1">
      <alignment horizontal="center" vertical="center" wrapText="1"/>
      <protection locked="0"/>
    </xf>
    <xf numFmtId="4" fontId="29" fillId="0" borderId="30" xfId="1" applyNumberFormat="1" applyFont="1" applyFill="1" applyBorder="1" applyAlignment="1" applyProtection="1">
      <alignment horizontal="center" vertical="center" wrapText="1"/>
      <protection locked="0"/>
    </xf>
    <xf numFmtId="4" fontId="30" fillId="0" borderId="3" xfId="1" applyNumberFormat="1" applyFont="1" applyFill="1" applyBorder="1" applyAlignment="1" applyProtection="1">
      <alignment horizontal="center" vertical="center" wrapText="1"/>
      <protection locked="0"/>
    </xf>
    <xf numFmtId="4" fontId="29" fillId="0" borderId="6" xfId="1" applyNumberFormat="1" applyFont="1" applyFill="1" applyBorder="1" applyAlignment="1" applyProtection="1">
      <alignment horizontal="center" vertical="center" wrapText="1"/>
      <protection locked="0"/>
    </xf>
    <xf numFmtId="4" fontId="29" fillId="0" borderId="9" xfId="1" applyNumberFormat="1" applyFont="1" applyFill="1" applyBorder="1" applyAlignment="1" applyProtection="1">
      <alignment horizontal="center" vertical="center" wrapText="1"/>
      <protection locked="0"/>
    </xf>
    <xf numFmtId="4" fontId="29" fillId="0" borderId="34" xfId="1" applyNumberFormat="1" applyFont="1" applyFill="1" applyBorder="1" applyAlignment="1" applyProtection="1">
      <alignment horizontal="center" vertical="center" wrapText="1"/>
      <protection locked="0"/>
    </xf>
    <xf numFmtId="4" fontId="30" fillId="0" borderId="26" xfId="1" applyNumberFormat="1" applyFont="1" applyFill="1" applyBorder="1" applyAlignment="1" applyProtection="1">
      <alignment horizontal="center" vertical="center" wrapText="1"/>
      <protection locked="0"/>
    </xf>
    <xf numFmtId="0" fontId="29" fillId="0" borderId="9" xfId="2" applyNumberFormat="1" applyFont="1" applyBorder="1" applyAlignment="1">
      <alignment horizontal="center" vertical="center" wrapText="1"/>
    </xf>
    <xf numFmtId="3" fontId="0" fillId="0" borderId="38"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166" fontId="29" fillId="0" borderId="21" xfId="1" applyNumberFormat="1" applyFont="1" applyFill="1" applyBorder="1" applyAlignment="1" applyProtection="1">
      <alignment horizontal="center" vertical="center" wrapText="1"/>
      <protection locked="0"/>
    </xf>
    <xf numFmtId="166" fontId="29" fillId="0" borderId="22" xfId="1" applyNumberFormat="1" applyFont="1" applyFill="1" applyBorder="1" applyAlignment="1" applyProtection="1">
      <alignment horizontal="center" vertical="center" wrapText="1"/>
      <protection locked="0"/>
    </xf>
    <xf numFmtId="0" fontId="33" fillId="0" borderId="2" xfId="2" applyFont="1" applyBorder="1" applyAlignment="1">
      <alignment vertical="center" wrapText="1"/>
    </xf>
    <xf numFmtId="0" fontId="33" fillId="0" borderId="93" xfId="2" applyFont="1" applyBorder="1" applyAlignment="1">
      <alignment vertical="center" wrapText="1"/>
    </xf>
    <xf numFmtId="0" fontId="33" fillId="0" borderId="23" xfId="2" applyFont="1" applyBorder="1" applyAlignment="1">
      <alignment vertical="center" wrapText="1"/>
    </xf>
    <xf numFmtId="0" fontId="28" fillId="0" borderId="2" xfId="2" applyFont="1" applyFill="1" applyBorder="1" applyAlignment="1">
      <alignment horizontal="center" vertical="center" wrapText="1"/>
    </xf>
    <xf numFmtId="0" fontId="28" fillId="0" borderId="93" xfId="2" applyFont="1" applyFill="1" applyBorder="1" applyAlignment="1">
      <alignment horizontal="center" vertical="center" wrapText="1"/>
    </xf>
    <xf numFmtId="0" fontId="28" fillId="0" borderId="23" xfId="2" applyFont="1" applyFill="1" applyBorder="1" applyAlignment="1">
      <alignment horizontal="center" vertical="center" wrapText="1"/>
    </xf>
    <xf numFmtId="49" fontId="29" fillId="0" borderId="2" xfId="2" applyNumberFormat="1" applyFont="1" applyBorder="1" applyAlignment="1">
      <alignment horizontal="center" vertical="center" wrapText="1"/>
    </xf>
    <xf numFmtId="49" fontId="29" fillId="0" borderId="26" xfId="2" applyNumberFormat="1" applyFont="1" applyBorder="1" applyAlignment="1">
      <alignment horizontal="center" vertical="center" wrapText="1"/>
    </xf>
    <xf numFmtId="49" fontId="29" fillId="0" borderId="126" xfId="2" applyNumberFormat="1" applyFont="1" applyBorder="1" applyAlignment="1">
      <alignment horizontal="center" vertical="center" wrapText="1"/>
    </xf>
    <xf numFmtId="49" fontId="29" fillId="0" borderId="103" xfId="2" applyNumberFormat="1" applyFont="1" applyBorder="1" applyAlignment="1">
      <alignment horizontal="center" vertical="center" wrapText="1"/>
    </xf>
    <xf numFmtId="0" fontId="28" fillId="0" borderId="0" xfId="1" applyFont="1" applyAlignment="1" applyProtection="1">
      <alignment horizontal="left" vertical="center"/>
      <protection locked="0"/>
    </xf>
    <xf numFmtId="0" fontId="29" fillId="0" borderId="86" xfId="2" applyFont="1" applyBorder="1" applyAlignment="1">
      <alignment horizontal="center" vertical="center"/>
    </xf>
    <xf numFmtId="3" fontId="29" fillId="0" borderId="83" xfId="2" applyNumberFormat="1" applyFont="1" applyBorder="1" applyAlignment="1">
      <alignment horizontal="right" vertical="center"/>
    </xf>
    <xf numFmtId="3" fontId="29" fillId="0" borderId="87" xfId="2" applyNumberFormat="1" applyFont="1" applyBorder="1" applyAlignment="1">
      <alignment horizontal="right" vertical="center"/>
    </xf>
    <xf numFmtId="0" fontId="28" fillId="0" borderId="2" xfId="2" applyFont="1" applyBorder="1" applyAlignment="1">
      <alignment horizontal="center" vertical="center" wrapText="1"/>
    </xf>
    <xf numFmtId="0" fontId="28" fillId="0" borderId="93" xfId="2" applyFont="1" applyBorder="1" applyAlignment="1">
      <alignment horizontal="center" vertical="center" wrapText="1"/>
    </xf>
    <xf numFmtId="0" fontId="28" fillId="0" borderId="23" xfId="2" applyFont="1" applyBorder="1" applyAlignment="1">
      <alignment horizontal="center" vertical="center" wrapText="1"/>
    </xf>
    <xf numFmtId="0" fontId="30" fillId="0" borderId="2" xfId="2" applyFont="1" applyBorder="1" applyAlignment="1">
      <alignment horizontal="left" vertical="center" wrapText="1"/>
    </xf>
    <xf numFmtId="0" fontId="30" fillId="0" borderId="93" xfId="2" applyFont="1" applyBorder="1" applyAlignment="1">
      <alignment horizontal="left" vertical="center" wrapText="1"/>
    </xf>
    <xf numFmtId="0" fontId="30" fillId="0" borderId="23" xfId="2" applyFont="1" applyBorder="1" applyAlignment="1">
      <alignment horizontal="left" vertical="center" wrapText="1"/>
    </xf>
    <xf numFmtId="3" fontId="30" fillId="0" borderId="27" xfId="2" applyNumberFormat="1" applyFont="1" applyBorder="1" applyAlignment="1">
      <alignment horizontal="center" vertical="center" wrapText="1"/>
    </xf>
    <xf numFmtId="3" fontId="30" fillId="0" borderId="50" xfId="2" applyNumberFormat="1" applyFont="1" applyBorder="1" applyAlignment="1">
      <alignment horizontal="center" vertical="center" wrapText="1"/>
    </xf>
    <xf numFmtId="0" fontId="29" fillId="0" borderId="38" xfId="2" applyFont="1" applyBorder="1" applyAlignment="1">
      <alignment horizontal="center" vertical="center" wrapText="1"/>
    </xf>
    <xf numFmtId="0" fontId="29" fillId="0" borderId="45" xfId="2" applyFont="1" applyBorder="1" applyAlignment="1">
      <alignment horizontal="center" vertical="center" wrapText="1"/>
    </xf>
    <xf numFmtId="0" fontId="29" fillId="0" borderId="9" xfId="2" applyFont="1" applyBorder="1" applyAlignment="1">
      <alignment horizontal="center" vertical="center" wrapText="1"/>
    </xf>
    <xf numFmtId="0" fontId="28" fillId="0" borderId="0" xfId="2" applyFont="1" applyBorder="1" applyAlignment="1">
      <alignment horizontal="left" vertical="center" wrapText="1"/>
    </xf>
    <xf numFmtId="0" fontId="29" fillId="0" borderId="86" xfId="2" applyFont="1" applyBorder="1" applyAlignment="1">
      <alignment horizontal="center" vertical="center" wrapText="1"/>
    </xf>
    <xf numFmtId="0" fontId="30" fillId="0" borderId="126" xfId="2" applyFont="1" applyBorder="1" applyAlignment="1">
      <alignment horizontal="center" vertical="center" wrapText="1"/>
    </xf>
    <xf numFmtId="0" fontId="30" fillId="0" borderId="131" xfId="2" applyFont="1" applyBorder="1" applyAlignment="1">
      <alignment horizontal="center" vertical="center" wrapText="1"/>
    </xf>
    <xf numFmtId="3" fontId="29" fillId="0" borderId="28" xfId="2" applyNumberFormat="1" applyFont="1" applyBorder="1" applyAlignment="1">
      <alignment horizontal="right" vertical="center"/>
    </xf>
    <xf numFmtId="3" fontId="29" fillId="0" borderId="49" xfId="2" applyNumberFormat="1" applyFont="1" applyBorder="1" applyAlignment="1">
      <alignment horizontal="right" vertical="center"/>
    </xf>
    <xf numFmtId="3" fontId="29" fillId="0" borderId="28" xfId="2" applyNumberFormat="1" applyFont="1" applyBorder="1" applyAlignment="1">
      <alignment horizontal="center" vertical="center"/>
    </xf>
    <xf numFmtId="3" fontId="29" fillId="0" borderId="49" xfId="2" applyNumberFormat="1" applyFont="1" applyBorder="1" applyAlignment="1">
      <alignment horizontal="center" vertical="center"/>
    </xf>
    <xf numFmtId="3" fontId="29" fillId="0" borderId="83" xfId="2" applyNumberFormat="1" applyFont="1" applyBorder="1" applyAlignment="1">
      <alignment horizontal="center" vertical="center"/>
    </xf>
    <xf numFmtId="3" fontId="29" fillId="0" borderId="87" xfId="2" applyNumberFormat="1" applyFont="1" applyBorder="1" applyAlignment="1">
      <alignment horizontal="center" vertical="center"/>
    </xf>
    <xf numFmtId="0" fontId="30" fillId="0" borderId="127" xfId="2" applyFont="1" applyBorder="1" applyAlignment="1">
      <alignment horizontal="left" vertical="center" wrapText="1"/>
    </xf>
    <xf numFmtId="0" fontId="30" fillId="0" borderId="86" xfId="2" applyFont="1" applyBorder="1" applyAlignment="1">
      <alignment horizontal="left" vertical="center" wrapText="1"/>
    </xf>
    <xf numFmtId="0" fontId="30" fillId="0" borderId="73" xfId="2" applyFont="1" applyBorder="1" applyAlignment="1">
      <alignment horizontal="left" vertical="center" wrapText="1"/>
    </xf>
    <xf numFmtId="0" fontId="29" fillId="0" borderId="0" xfId="1" applyFont="1" applyAlignment="1" applyProtection="1">
      <alignment vertical="center" wrapText="1"/>
      <protection locked="0"/>
    </xf>
    <xf numFmtId="0" fontId="52" fillId="0" borderId="126" xfId="0" applyFont="1" applyBorder="1" applyAlignment="1">
      <alignment horizontal="center" vertical="center"/>
    </xf>
    <xf numFmtId="0" fontId="52" fillId="0" borderId="131" xfId="0" applyFont="1" applyBorder="1" applyAlignment="1">
      <alignment horizontal="center" vertical="center"/>
    </xf>
    <xf numFmtId="0" fontId="52" fillId="0" borderId="52" xfId="0" applyFont="1" applyBorder="1" applyAlignment="1">
      <alignment horizontal="center" vertical="center"/>
    </xf>
    <xf numFmtId="0" fontId="52" fillId="0" borderId="126" xfId="0" applyFont="1" applyFill="1" applyBorder="1" applyAlignment="1">
      <alignment horizontal="center" vertical="center"/>
    </xf>
    <xf numFmtId="0" fontId="52" fillId="0" borderId="131" xfId="0" applyFont="1" applyFill="1" applyBorder="1" applyAlignment="1">
      <alignment horizontal="center" vertical="center"/>
    </xf>
    <xf numFmtId="0" fontId="52" fillId="0" borderId="52" xfId="0" applyFont="1" applyFill="1" applyBorder="1" applyAlignment="1">
      <alignment horizontal="center" vertical="center"/>
    </xf>
    <xf numFmtId="0" fontId="30" fillId="10" borderId="15" xfId="1" applyFont="1" applyFill="1" applyBorder="1" applyAlignment="1">
      <alignment horizontal="center" vertical="center"/>
    </xf>
    <xf numFmtId="0" fontId="30" fillId="10" borderId="40" xfId="1" applyFont="1" applyFill="1" applyBorder="1" applyAlignment="1">
      <alignment horizontal="center" vertical="center"/>
    </xf>
    <xf numFmtId="0" fontId="29" fillId="5" borderId="76" xfId="3" applyFont="1" applyFill="1" applyBorder="1" applyAlignment="1">
      <alignment horizontal="left" vertical="center"/>
    </xf>
    <xf numFmtId="0" fontId="29" fillId="5" borderId="77" xfId="3" applyFont="1" applyFill="1" applyBorder="1" applyAlignment="1">
      <alignment horizontal="left" vertical="center"/>
    </xf>
    <xf numFmtId="0" fontId="30" fillId="10" borderId="135" xfId="3" applyFont="1" applyFill="1" applyBorder="1" applyAlignment="1">
      <alignment horizontal="left" vertical="center"/>
    </xf>
    <xf numFmtId="0" fontId="30" fillId="10" borderId="136" xfId="3" applyFont="1" applyFill="1" applyBorder="1" applyAlignment="1">
      <alignment horizontal="left" vertical="center"/>
    </xf>
    <xf numFmtId="0" fontId="30" fillId="10" borderId="137" xfId="3" applyFont="1" applyFill="1" applyBorder="1" applyAlignment="1">
      <alignment horizontal="left" vertical="center"/>
    </xf>
    <xf numFmtId="0" fontId="30" fillId="0" borderId="128" xfId="1" applyFont="1" applyFill="1" applyBorder="1" applyAlignment="1">
      <alignment horizontal="center" vertical="center"/>
    </xf>
    <xf numFmtId="0" fontId="30" fillId="0" borderId="24" xfId="1" applyFont="1" applyFill="1" applyBorder="1" applyAlignment="1">
      <alignment horizontal="center" vertical="center"/>
    </xf>
    <xf numFmtId="0" fontId="30" fillId="0" borderId="138" xfId="1" applyFont="1" applyFill="1" applyBorder="1" applyAlignment="1">
      <alignment horizontal="center" vertical="center"/>
    </xf>
    <xf numFmtId="0" fontId="30" fillId="0" borderId="120"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84" xfId="1" applyFont="1" applyFill="1" applyBorder="1" applyAlignment="1">
      <alignment horizontal="center" vertical="center"/>
    </xf>
    <xf numFmtId="0" fontId="30" fillId="0" borderId="127" xfId="1" applyFont="1" applyFill="1" applyBorder="1" applyAlignment="1">
      <alignment horizontal="center" vertical="center"/>
    </xf>
    <xf numFmtId="0" fontId="30" fillId="0" borderId="86" xfId="1" applyFont="1" applyFill="1" applyBorder="1" applyAlignment="1">
      <alignment horizontal="center" vertical="center"/>
    </xf>
    <xf numFmtId="0" fontId="30" fillId="0" borderId="73" xfId="1" applyFont="1" applyFill="1" applyBorder="1" applyAlignment="1">
      <alignment horizontal="center" vertical="center"/>
    </xf>
    <xf numFmtId="0" fontId="29" fillId="0" borderId="126" xfId="1" applyFont="1" applyFill="1" applyBorder="1" applyAlignment="1">
      <alignment horizontal="center" vertical="center" wrapText="1"/>
    </xf>
    <xf numFmtId="0" fontId="29" fillId="0" borderId="38" xfId="1" applyFont="1" applyFill="1" applyBorder="1" applyAlignment="1">
      <alignment horizontal="center" vertical="center" wrapText="1"/>
    </xf>
    <xf numFmtId="0" fontId="29" fillId="0" borderId="139" xfId="1" applyFont="1" applyFill="1" applyBorder="1" applyAlignment="1">
      <alignment horizontal="center" vertical="center" wrapText="1"/>
    </xf>
    <xf numFmtId="0" fontId="30" fillId="10" borderId="16" xfId="1" applyFont="1" applyFill="1" applyBorder="1" applyAlignment="1">
      <alignment horizontal="center" vertical="center"/>
    </xf>
    <xf numFmtId="0" fontId="6" fillId="8" borderId="0" xfId="1" applyFont="1" applyFill="1" applyAlignment="1">
      <alignment horizontal="left" vertical="center" wrapText="1"/>
    </xf>
    <xf numFmtId="0" fontId="30" fillId="10" borderId="140" xfId="3" applyFont="1" applyFill="1" applyBorder="1" applyAlignment="1">
      <alignment horizontal="left" vertical="center"/>
    </xf>
    <xf numFmtId="0" fontId="30" fillId="10" borderId="141" xfId="3" applyFont="1" applyFill="1" applyBorder="1" applyAlignment="1">
      <alignment horizontal="left" vertical="center"/>
    </xf>
    <xf numFmtId="0" fontId="30" fillId="10" borderId="142" xfId="3" applyFont="1" applyFill="1" applyBorder="1" applyAlignment="1">
      <alignment horizontal="left" vertical="center"/>
    </xf>
    <xf numFmtId="0" fontId="56" fillId="0" borderId="0" xfId="0" applyFont="1" applyAlignment="1">
      <alignment horizontal="left" vertical="center" wrapText="1"/>
    </xf>
    <xf numFmtId="0" fontId="13" fillId="4" borderId="27" xfId="0" applyFont="1" applyFill="1" applyBorder="1" applyAlignment="1">
      <alignment horizontal="left" vertical="center"/>
    </xf>
    <xf numFmtId="0" fontId="13" fillId="4" borderId="50" xfId="0" applyFont="1" applyFill="1" applyBorder="1" applyAlignment="1">
      <alignment horizontal="left" vertical="center"/>
    </xf>
    <xf numFmtId="0" fontId="12" fillId="4" borderId="27" xfId="0" applyFont="1" applyFill="1" applyBorder="1" applyAlignment="1">
      <alignment horizontal="left" vertical="center"/>
    </xf>
    <xf numFmtId="0" fontId="12" fillId="4" borderId="50" xfId="0" applyFont="1" applyFill="1" applyBorder="1" applyAlignment="1">
      <alignment horizontal="left" vertical="center"/>
    </xf>
    <xf numFmtId="0" fontId="13" fillId="9" borderId="45" xfId="0" applyFont="1" applyFill="1" applyBorder="1" applyAlignment="1">
      <alignment horizontal="left" vertical="center"/>
    </xf>
    <xf numFmtId="0" fontId="13" fillId="9" borderId="50" xfId="0" applyFont="1" applyFill="1" applyBorder="1" applyAlignment="1">
      <alignment horizontal="left" vertical="center"/>
    </xf>
    <xf numFmtId="0" fontId="12" fillId="0" borderId="15" xfId="0" applyFont="1" applyBorder="1" applyAlignment="1">
      <alignment horizontal="center" vertical="center" wrapText="1" shrinkToFit="1"/>
    </xf>
    <xf numFmtId="0" fontId="12" fillId="0" borderId="16" xfId="0" applyFont="1" applyBorder="1" applyAlignment="1">
      <alignment horizontal="center" vertical="center" wrapText="1" shrinkToFit="1"/>
    </xf>
    <xf numFmtId="0" fontId="13" fillId="0" borderId="109" xfId="0" applyFont="1" applyBorder="1" applyAlignment="1">
      <alignment horizontal="center" vertical="center" wrapText="1" shrinkToFit="1"/>
    </xf>
    <xf numFmtId="0" fontId="13" fillId="0" borderId="21" xfId="0" applyFont="1" applyBorder="1" applyAlignment="1">
      <alignment horizontal="center" vertical="center" wrapText="1" shrinkToFit="1"/>
    </xf>
    <xf numFmtId="0" fontId="12" fillId="0" borderId="110" xfId="0" applyFont="1" applyFill="1" applyBorder="1" applyAlignment="1">
      <alignment horizontal="center" vertical="center" wrapText="1" shrinkToFit="1"/>
    </xf>
    <xf numFmtId="0" fontId="12" fillId="0" borderId="33" xfId="0" applyFont="1" applyFill="1" applyBorder="1" applyAlignment="1">
      <alignment horizontal="center" vertical="center" wrapText="1" shrinkToFit="1"/>
    </xf>
    <xf numFmtId="0" fontId="12" fillId="0" borderId="109"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41" fillId="0" borderId="110" xfId="0" applyFont="1" applyBorder="1" applyAlignment="1">
      <alignment horizontal="center" vertical="center" wrapText="1"/>
    </xf>
    <xf numFmtId="0" fontId="41" fillId="0" borderId="130" xfId="0" applyFont="1" applyBorder="1" applyAlignment="1">
      <alignment horizontal="center" vertical="center" wrapText="1"/>
    </xf>
    <xf numFmtId="0" fontId="41" fillId="0" borderId="65" xfId="0" applyFont="1" applyBorder="1" applyAlignment="1">
      <alignment horizontal="center" vertical="center" wrapText="1"/>
    </xf>
    <xf numFmtId="0" fontId="13" fillId="4" borderId="10" xfId="0" applyFont="1" applyFill="1" applyBorder="1" applyAlignment="1">
      <alignment horizontal="left" vertical="center"/>
    </xf>
    <xf numFmtId="0" fontId="13" fillId="4" borderId="22" xfId="0" applyFont="1" applyFill="1" applyBorder="1" applyAlignment="1">
      <alignment horizontal="left" vertical="center"/>
    </xf>
    <xf numFmtId="0" fontId="13" fillId="4" borderId="45" xfId="0" applyFont="1" applyFill="1" applyBorder="1" applyAlignment="1">
      <alignment horizontal="left" vertical="center"/>
    </xf>
    <xf numFmtId="0" fontId="12" fillId="0" borderId="132" xfId="0" applyFont="1" applyBorder="1" applyAlignment="1">
      <alignment horizontal="center" vertical="center" wrapText="1" shrinkToFit="1"/>
    </xf>
    <xf numFmtId="0" fontId="12" fillId="0" borderId="24" xfId="0" applyFont="1" applyBorder="1" applyAlignment="1">
      <alignment horizontal="center" vertical="center" wrapText="1" shrinkToFit="1"/>
    </xf>
    <xf numFmtId="0" fontId="12" fillId="0" borderId="64" xfId="0" applyFont="1" applyBorder="1" applyAlignment="1">
      <alignment horizontal="center" vertical="center" wrapText="1" shrinkToFit="1"/>
    </xf>
    <xf numFmtId="0" fontId="41" fillId="0" borderId="24" xfId="0" applyFont="1" applyBorder="1" applyAlignment="1">
      <alignment horizontal="center" vertical="center"/>
    </xf>
    <xf numFmtId="0" fontId="41" fillId="0" borderId="138" xfId="0" applyFont="1" applyBorder="1" applyAlignment="1">
      <alignment horizontal="center" vertical="center"/>
    </xf>
    <xf numFmtId="0" fontId="41" fillId="0" borderId="0" xfId="0" applyFont="1" applyBorder="1" applyAlignment="1">
      <alignment horizontal="center" vertical="center"/>
    </xf>
    <xf numFmtId="0" fontId="41" fillId="0" borderId="84" xfId="0" applyFont="1" applyBorder="1" applyAlignment="1">
      <alignment horizontal="center" vertical="center"/>
    </xf>
    <xf numFmtId="0" fontId="41" fillId="0" borderId="86" xfId="0" applyFont="1" applyBorder="1" applyAlignment="1">
      <alignment horizontal="center" vertical="center"/>
    </xf>
    <xf numFmtId="0" fontId="41" fillId="0" borderId="73" xfId="0" applyFont="1" applyBorder="1" applyAlignment="1">
      <alignment horizontal="center" vertical="center"/>
    </xf>
    <xf numFmtId="0" fontId="37" fillId="0" borderId="64" xfId="0" applyFont="1" applyBorder="1" applyAlignment="1">
      <alignment horizontal="left" wrapText="1" shrinkToFit="1"/>
    </xf>
    <xf numFmtId="0" fontId="37" fillId="0" borderId="6" xfId="0" applyFont="1" applyBorder="1" applyAlignment="1">
      <alignment horizontal="left" wrapText="1" shrinkToFit="1"/>
    </xf>
    <xf numFmtId="0" fontId="37" fillId="0" borderId="125" xfId="0" applyFont="1" applyBorder="1" applyAlignment="1">
      <alignment horizontal="center" vertical="center" wrapText="1" shrinkToFit="1"/>
    </xf>
    <xf numFmtId="0" fontId="37" fillId="0" borderId="144" xfId="0" applyFont="1" applyBorder="1" applyAlignment="1">
      <alignment horizontal="center" vertical="center" wrapText="1" shrinkToFit="1"/>
    </xf>
    <xf numFmtId="0" fontId="37" fillId="0" borderId="112" xfId="0" applyFont="1" applyFill="1" applyBorder="1" applyAlignment="1">
      <alignment horizontal="left" wrapText="1"/>
    </xf>
    <xf numFmtId="0" fontId="37" fillId="0" borderId="143" xfId="0" applyFont="1" applyFill="1" applyBorder="1" applyAlignment="1">
      <alignment horizontal="left" wrapText="1"/>
    </xf>
    <xf numFmtId="0" fontId="54" fillId="0" borderId="109" xfId="0" applyFont="1" applyBorder="1" applyAlignment="1">
      <alignment horizontal="center" vertical="center" wrapText="1" shrinkToFit="1"/>
    </xf>
    <xf numFmtId="0" fontId="54" fillId="0" borderId="21" xfId="0" applyFont="1" applyBorder="1" applyAlignment="1">
      <alignment horizontal="center" vertical="center" wrapText="1" shrinkToFit="1"/>
    </xf>
    <xf numFmtId="0" fontId="12" fillId="0" borderId="0" xfId="0" applyFont="1" applyAlignment="1">
      <alignment horizontal="left" vertical="center" wrapText="1"/>
    </xf>
    <xf numFmtId="0" fontId="41" fillId="0" borderId="0" xfId="0" applyFont="1" applyAlignment="1">
      <alignment horizontal="left" vertical="center" wrapText="1"/>
    </xf>
    <xf numFmtId="0" fontId="41" fillId="0" borderId="15"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40" xfId="0" applyFont="1" applyBorder="1" applyAlignment="1">
      <alignment horizontal="center" vertical="center"/>
    </xf>
    <xf numFmtId="0" fontId="41" fillId="0" borderId="22" xfId="0" applyFont="1" applyBorder="1" applyAlignment="1">
      <alignment horizontal="center" vertical="center"/>
    </xf>
    <xf numFmtId="0" fontId="41" fillId="0" borderId="1" xfId="0" applyFont="1" applyBorder="1" applyAlignment="1">
      <alignment horizontal="center" vertical="center"/>
    </xf>
    <xf numFmtId="0" fontId="37" fillId="0" borderId="103" xfId="0" applyFont="1" applyBorder="1" applyAlignment="1">
      <alignment horizontal="center" vertical="center" wrapText="1" shrinkToFit="1"/>
    </xf>
    <xf numFmtId="0" fontId="37" fillId="0" borderId="16" xfId="0" applyFont="1" applyBorder="1" applyAlignment="1">
      <alignment horizontal="center" vertical="center" wrapText="1" shrinkToFit="1"/>
    </xf>
    <xf numFmtId="0" fontId="37" fillId="0" borderId="109" xfId="0" applyFont="1" applyBorder="1" applyAlignment="1">
      <alignment horizontal="center" vertical="center" wrapText="1" shrinkToFit="1"/>
    </xf>
    <xf numFmtId="0" fontId="37" fillId="0" borderId="21" xfId="0" applyFont="1" applyBorder="1" applyAlignment="1">
      <alignment horizontal="center" vertical="center" wrapText="1" shrinkToFit="1"/>
    </xf>
    <xf numFmtId="0" fontId="37" fillId="0" borderId="110" xfId="0" applyFont="1" applyBorder="1" applyAlignment="1">
      <alignment horizontal="center" vertical="center" wrapText="1" shrinkToFit="1"/>
    </xf>
    <xf numFmtId="0" fontId="37" fillId="0" borderId="33" xfId="0" applyFont="1" applyBorder="1" applyAlignment="1">
      <alignment horizontal="center" vertical="center" wrapText="1" shrinkToFit="1"/>
    </xf>
    <xf numFmtId="0" fontId="6" fillId="0" borderId="0" xfId="4" applyFont="1" applyFill="1" applyAlignment="1" applyProtection="1">
      <alignment horizontal="left" vertical="center" wrapText="1"/>
      <protection locked="0"/>
    </xf>
    <xf numFmtId="0" fontId="6" fillId="0" borderId="15" xfId="4" applyFont="1" applyBorder="1" applyAlignment="1">
      <alignment horizontal="center" vertical="center" wrapText="1"/>
    </xf>
    <xf numFmtId="0" fontId="6" fillId="0" borderId="30" xfId="4" applyFont="1" applyBorder="1" applyAlignment="1">
      <alignment horizontal="center" vertical="center" wrapText="1"/>
    </xf>
    <xf numFmtId="0" fontId="6" fillId="0" borderId="18" xfId="4" applyFont="1" applyBorder="1" applyAlignment="1">
      <alignment horizontal="center" vertical="center" wrapText="1"/>
    </xf>
    <xf numFmtId="0" fontId="6" fillId="0" borderId="64" xfId="4" applyFont="1" applyFill="1" applyBorder="1" applyAlignment="1" applyProtection="1">
      <alignment horizontal="center" vertical="center" wrapText="1" shrinkToFit="1"/>
      <protection locked="0"/>
    </xf>
    <xf numFmtId="0" fontId="6" fillId="0" borderId="124" xfId="4" applyFont="1" applyFill="1" applyBorder="1" applyAlignment="1" applyProtection="1">
      <alignment horizontal="center" vertical="center" wrapText="1" shrinkToFit="1"/>
      <protection locked="0"/>
    </xf>
    <xf numFmtId="0" fontId="6" fillId="0" borderId="102" xfId="4" applyFont="1" applyFill="1" applyBorder="1" applyAlignment="1" applyProtection="1">
      <alignment horizontal="center" vertical="center" wrapText="1" shrinkToFit="1"/>
      <protection locked="0"/>
    </xf>
    <xf numFmtId="0" fontId="6" fillId="0" borderId="109" xfId="1" applyFont="1" applyFill="1" applyBorder="1" applyAlignment="1" applyProtection="1">
      <alignment horizontal="center" vertical="center"/>
      <protection locked="0"/>
    </xf>
    <xf numFmtId="0" fontId="6" fillId="0" borderId="53" xfId="1" applyFont="1" applyFill="1" applyBorder="1" applyAlignment="1" applyProtection="1">
      <alignment horizontal="center" vertical="center"/>
      <protection locked="0"/>
    </xf>
    <xf numFmtId="0" fontId="6" fillId="0" borderId="42" xfId="1" applyFont="1" applyFill="1" applyBorder="1" applyAlignment="1" applyProtection="1">
      <alignment horizontal="center" vertical="center"/>
      <protection locked="0"/>
    </xf>
    <xf numFmtId="0" fontId="12" fillId="0" borderId="103" xfId="0" applyFont="1" applyBorder="1" applyAlignment="1">
      <alignment horizontal="center" vertical="center" wrapText="1" shrinkToFit="1"/>
    </xf>
    <xf numFmtId="0" fontId="12" fillId="0" borderId="110" xfId="0" applyFont="1" applyBorder="1" applyAlignment="1">
      <alignment horizontal="center" vertical="center" wrapText="1" shrinkToFit="1"/>
    </xf>
    <xf numFmtId="0" fontId="12" fillId="0" borderId="33" xfId="0" applyFont="1" applyBorder="1" applyAlignment="1">
      <alignment horizontal="center" vertical="center" wrapText="1" shrinkToFit="1"/>
    </xf>
    <xf numFmtId="0" fontId="12" fillId="0" borderId="63" xfId="0" applyFont="1" applyBorder="1" applyAlignment="1">
      <alignment horizontal="center" vertical="center" wrapText="1" shrinkToFit="1"/>
    </xf>
    <xf numFmtId="0" fontId="12" fillId="0" borderId="7" xfId="0" applyFont="1" applyBorder="1" applyAlignment="1">
      <alignment horizontal="center" vertical="center" wrapText="1" shrinkToFit="1"/>
    </xf>
    <xf numFmtId="0" fontId="54" fillId="0" borderId="109" xfId="0" applyFont="1" applyFill="1" applyBorder="1" applyAlignment="1">
      <alignment horizontal="center" vertical="center" wrapText="1" shrinkToFit="1"/>
    </xf>
    <xf numFmtId="0" fontId="54" fillId="0" borderId="21" xfId="0" applyFont="1" applyFill="1" applyBorder="1" applyAlignment="1">
      <alignment horizontal="center" vertical="center" wrapText="1" shrinkToFit="1"/>
    </xf>
    <xf numFmtId="0" fontId="13" fillId="4" borderId="113" xfId="0" applyFont="1" applyFill="1" applyBorder="1" applyAlignment="1">
      <alignment horizontal="left" vertical="center"/>
    </xf>
    <xf numFmtId="0" fontId="44" fillId="9" borderId="131" xfId="0" applyFont="1" applyFill="1" applyBorder="1" applyAlignment="1">
      <alignment horizontal="left" vertical="center"/>
    </xf>
    <xf numFmtId="0" fontId="13" fillId="9" borderId="27" xfId="0" applyFont="1" applyFill="1" applyBorder="1" applyAlignment="1">
      <alignment horizontal="left" vertical="center"/>
    </xf>
    <xf numFmtId="0" fontId="13" fillId="9" borderId="113" xfId="0" applyFont="1" applyFill="1" applyBorder="1" applyAlignment="1">
      <alignment horizontal="left" vertical="center"/>
    </xf>
    <xf numFmtId="49" fontId="41" fillId="0" borderId="9" xfId="0" applyNumberFormat="1" applyFont="1" applyBorder="1" applyAlignment="1">
      <alignment horizontal="left" vertical="center" wrapText="1"/>
    </xf>
    <xf numFmtId="49" fontId="41" fillId="0" borderId="10" xfId="0" applyNumberFormat="1" applyFont="1" applyBorder="1" applyAlignment="1">
      <alignment horizontal="left" vertical="center"/>
    </xf>
    <xf numFmtId="49" fontId="41" fillId="0" borderId="27" xfId="0" applyNumberFormat="1" applyFont="1" applyBorder="1" applyAlignment="1">
      <alignment horizontal="left" vertical="center"/>
    </xf>
    <xf numFmtId="0" fontId="41" fillId="0" borderId="45" xfId="0" applyFont="1" applyBorder="1" applyAlignment="1">
      <alignment horizontal="left" vertical="center"/>
    </xf>
    <xf numFmtId="0" fontId="49" fillId="0" borderId="45" xfId="0" applyFont="1" applyBorder="1" applyAlignment="1">
      <alignment horizontal="right" vertical="center"/>
    </xf>
    <xf numFmtId="0" fontId="49" fillId="0" borderId="45" xfId="0" applyFont="1" applyBorder="1" applyAlignment="1">
      <alignment horizontal="left" vertical="center"/>
    </xf>
    <xf numFmtId="0" fontId="49" fillId="0" borderId="113" xfId="0" applyFont="1" applyBorder="1" applyAlignment="1">
      <alignment horizontal="left" vertical="center"/>
    </xf>
    <xf numFmtId="0" fontId="41" fillId="0" borderId="89" xfId="0" applyFont="1" applyBorder="1" applyAlignment="1">
      <alignment horizontal="left" vertical="center"/>
    </xf>
    <xf numFmtId="0" fontId="44" fillId="4" borderId="45" xfId="0" applyFont="1" applyFill="1" applyBorder="1" applyAlignment="1">
      <alignment horizontal="left" vertical="center"/>
    </xf>
    <xf numFmtId="0" fontId="6" fillId="0" borderId="0" xfId="0" applyFont="1" applyAlignment="1">
      <alignment horizontal="left" vertical="center" wrapText="1"/>
    </xf>
    <xf numFmtId="0" fontId="29" fillId="0" borderId="0" xfId="0" applyFont="1" applyAlignment="1">
      <alignment horizontal="left" vertical="center" wrapText="1"/>
    </xf>
    <xf numFmtId="0" fontId="12" fillId="0" borderId="145" xfId="0" applyFont="1" applyBorder="1" applyAlignment="1">
      <alignment horizontal="center" vertical="center" wrapText="1" shrinkToFit="1"/>
    </xf>
    <xf numFmtId="0" fontId="13" fillId="4" borderId="109" xfId="0" applyFont="1" applyFill="1" applyBorder="1" applyAlignment="1">
      <alignment horizontal="center" vertical="center" wrapText="1" shrinkToFit="1"/>
    </xf>
    <xf numFmtId="0" fontId="13" fillId="4" borderId="21" xfId="0" applyFont="1" applyFill="1" applyBorder="1" applyAlignment="1">
      <alignment horizontal="center" vertical="center" wrapText="1" shrinkToFit="1"/>
    </xf>
    <xf numFmtId="0" fontId="44" fillId="4" borderId="0" xfId="0" applyFont="1" applyFill="1" applyBorder="1" applyAlignment="1">
      <alignment horizontal="left" vertical="center"/>
    </xf>
    <xf numFmtId="0" fontId="37" fillId="0" borderId="146" xfId="0" applyFont="1" applyFill="1" applyBorder="1" applyAlignment="1">
      <alignment horizontal="left" wrapText="1"/>
    </xf>
    <xf numFmtId="0" fontId="37" fillId="0" borderId="147" xfId="0" applyFont="1" applyFill="1" applyBorder="1" applyAlignment="1">
      <alignment horizontal="left" wrapText="1"/>
    </xf>
    <xf numFmtId="0" fontId="41" fillId="0" borderId="148" xfId="0" applyFont="1" applyFill="1" applyBorder="1" applyAlignment="1">
      <alignment horizontal="center" vertical="center" wrapText="1"/>
    </xf>
    <xf numFmtId="0" fontId="41" fillId="0" borderId="96" xfId="0" applyFont="1" applyFill="1" applyBorder="1" applyAlignment="1">
      <alignment horizontal="center" vertical="center" wrapText="1"/>
    </xf>
    <xf numFmtId="0" fontId="41" fillId="0" borderId="149" xfId="0" applyFont="1" applyFill="1" applyBorder="1" applyAlignment="1">
      <alignment horizontal="center" vertical="center" wrapText="1"/>
    </xf>
    <xf numFmtId="0" fontId="12" fillId="0" borderId="0" xfId="0" applyFont="1" applyFill="1" applyAlignment="1">
      <alignment horizontal="left" vertical="center" wrapText="1"/>
    </xf>
    <xf numFmtId="0" fontId="55" fillId="0" borderId="0" xfId="0" applyFont="1" applyFill="1" applyAlignment="1">
      <alignment horizontal="left" vertical="center" wrapText="1"/>
    </xf>
    <xf numFmtId="0" fontId="29" fillId="9" borderId="27" xfId="1" applyFont="1" applyFill="1" applyBorder="1" applyAlignment="1" applyProtection="1">
      <alignment horizontal="left" vertical="center" indent="1"/>
      <protection locked="0"/>
    </xf>
    <xf numFmtId="0" fontId="29" fillId="9" borderId="9" xfId="1" applyFont="1" applyFill="1" applyBorder="1" applyAlignment="1" applyProtection="1">
      <alignment horizontal="left" vertical="center" indent="1"/>
      <protection locked="0"/>
    </xf>
    <xf numFmtId="0" fontId="29" fillId="0" borderId="29" xfId="1" applyFont="1" applyBorder="1" applyAlignment="1" applyProtection="1">
      <alignment horizontal="left" vertical="center" indent="1"/>
      <protection locked="0"/>
    </xf>
    <xf numFmtId="0" fontId="29" fillId="0" borderId="61" xfId="1" applyFont="1" applyBorder="1" applyAlignment="1" applyProtection="1">
      <alignment horizontal="left" vertical="center" indent="1"/>
      <protection locked="0"/>
    </xf>
    <xf numFmtId="0" fontId="29" fillId="0" borderId="7" xfId="1" applyFont="1" applyBorder="1" applyAlignment="1" applyProtection="1">
      <alignment horizontal="left" vertical="center" indent="1"/>
      <protection locked="0"/>
    </xf>
    <xf numFmtId="0" fontId="29" fillId="9" borderId="83" xfId="1" applyFont="1" applyFill="1" applyBorder="1" applyAlignment="1" applyProtection="1">
      <alignment horizontal="left" vertical="center" indent="1"/>
      <protection locked="0"/>
    </xf>
    <xf numFmtId="0" fontId="29" fillId="9" borderId="12" xfId="1" applyFont="1" applyFill="1" applyBorder="1" applyAlignment="1" applyProtection="1">
      <alignment horizontal="left" vertical="center" indent="1"/>
      <protection locked="0"/>
    </xf>
    <xf numFmtId="0" fontId="6" fillId="0" borderId="0" xfId="1" applyFont="1" applyBorder="1" applyAlignment="1" applyProtection="1">
      <alignment horizontal="left" wrapText="1"/>
      <protection locked="0"/>
    </xf>
    <xf numFmtId="0" fontId="29" fillId="0" borderId="0" xfId="1" applyFont="1" applyBorder="1" applyAlignment="1" applyProtection="1">
      <alignment horizontal="left" wrapText="1"/>
      <protection locked="0"/>
    </xf>
    <xf numFmtId="0" fontId="55" fillId="0" borderId="0" xfId="0" applyFont="1" applyAlignment="1">
      <alignment horizontal="left" vertical="center" wrapText="1"/>
    </xf>
    <xf numFmtId="0" fontId="29" fillId="0" borderId="15" xfId="1" applyFont="1" applyBorder="1" applyAlignment="1" applyProtection="1">
      <alignment horizontal="center" vertical="center"/>
      <protection locked="0"/>
    </xf>
    <xf numFmtId="0" fontId="29" fillId="0" borderId="18" xfId="1" applyFont="1" applyBorder="1" applyAlignment="1" applyProtection="1">
      <alignment horizontal="center" vertical="center"/>
      <protection locked="0"/>
    </xf>
    <xf numFmtId="0" fontId="29" fillId="0" borderId="16" xfId="1" applyFont="1" applyBorder="1" applyAlignment="1" applyProtection="1">
      <alignment horizontal="center" vertical="center" wrapText="1"/>
      <protection locked="0"/>
    </xf>
    <xf numFmtId="0" fontId="29" fillId="0" borderId="13" xfId="1" applyFont="1" applyBorder="1" applyAlignment="1" applyProtection="1">
      <alignment horizontal="center" vertical="center" wrapText="1"/>
      <protection locked="0"/>
    </xf>
    <xf numFmtId="0" fontId="29" fillId="0" borderId="16" xfId="1" applyFont="1" applyBorder="1" applyAlignment="1" applyProtection="1">
      <alignment horizontal="center" vertical="center"/>
      <protection locked="0"/>
    </xf>
    <xf numFmtId="0" fontId="29" fillId="0" borderId="40" xfId="1" applyFont="1" applyBorder="1" applyAlignment="1" applyProtection="1">
      <alignment horizontal="center" vertical="center"/>
      <protection locked="0"/>
    </xf>
    <xf numFmtId="0" fontId="29" fillId="9" borderId="7" xfId="1" applyFont="1" applyFill="1" applyBorder="1" applyAlignment="1" applyProtection="1">
      <alignment horizontal="left" vertical="center" wrapText="1"/>
      <protection locked="0"/>
    </xf>
    <xf numFmtId="0" fontId="6" fillId="0" borderId="0" xfId="1" applyFont="1" applyAlignment="1" applyProtection="1">
      <alignment horizontal="left" vertical="center" wrapText="1"/>
      <protection locked="0"/>
    </xf>
    <xf numFmtId="0" fontId="29" fillId="0" borderId="110" xfId="1" applyFont="1" applyBorder="1" applyAlignment="1" applyProtection="1">
      <alignment horizontal="center" vertical="center" wrapText="1"/>
      <protection locked="0"/>
    </xf>
    <xf numFmtId="0" fontId="29" fillId="0" borderId="65" xfId="1" applyFont="1" applyBorder="1" applyAlignment="1" applyProtection="1">
      <alignment horizontal="center" vertical="center" wrapText="1"/>
      <protection locked="0"/>
    </xf>
    <xf numFmtId="0" fontId="29" fillId="0" borderId="63" xfId="1" applyFont="1" applyBorder="1" applyAlignment="1" applyProtection="1">
      <alignment horizontal="center" vertical="center" wrapText="1"/>
      <protection locked="0"/>
    </xf>
    <xf numFmtId="0" fontId="29" fillId="0" borderId="41" xfId="1" applyFont="1" applyBorder="1" applyAlignment="1" applyProtection="1">
      <alignment horizontal="center" vertical="center" wrapText="1"/>
      <protection locked="0"/>
    </xf>
    <xf numFmtId="0" fontId="41" fillId="0" borderId="27" xfId="1" applyFont="1" applyFill="1" applyBorder="1" applyAlignment="1" applyProtection="1">
      <alignment horizontal="left" vertical="center"/>
      <protection locked="0"/>
    </xf>
    <xf numFmtId="0" fontId="41" fillId="0" borderId="50" xfId="1" applyFont="1" applyFill="1" applyBorder="1" applyAlignment="1" applyProtection="1">
      <alignment horizontal="left" vertical="center"/>
      <protection locked="0"/>
    </xf>
    <xf numFmtId="0" fontId="29" fillId="3" borderId="128" xfId="1" applyFont="1" applyFill="1" applyBorder="1" applyAlignment="1" applyProtection="1">
      <alignment horizontal="center" vertical="center" wrapText="1"/>
      <protection locked="0"/>
    </xf>
    <xf numFmtId="0" fontId="29" fillId="3" borderId="138" xfId="1" applyFont="1" applyFill="1" applyBorder="1" applyAlignment="1" applyProtection="1">
      <alignment horizontal="center" vertical="center" wrapText="1"/>
      <protection locked="0"/>
    </xf>
    <xf numFmtId="0" fontId="29" fillId="3" borderId="37" xfId="1" applyFont="1" applyFill="1" applyBorder="1" applyAlignment="1" applyProtection="1">
      <alignment horizontal="center" vertical="center" wrapText="1"/>
      <protection locked="0"/>
    </xf>
    <xf numFmtId="0" fontId="29" fillId="3" borderId="49" xfId="1" applyFont="1" applyFill="1" applyBorder="1" applyAlignment="1" applyProtection="1">
      <alignment horizontal="center" vertical="center" wrapText="1"/>
      <protection locked="0"/>
    </xf>
    <xf numFmtId="0" fontId="29" fillId="0" borderId="61" xfId="1" applyFont="1" applyBorder="1" applyAlignment="1" applyProtection="1">
      <alignment horizontal="center" vertical="center" wrapText="1"/>
      <protection locked="0"/>
    </xf>
    <xf numFmtId="0" fontId="29" fillId="0" borderId="7" xfId="1" applyFont="1" applyBorder="1" applyAlignment="1" applyProtection="1">
      <alignment horizontal="center" vertical="center" wrapText="1"/>
      <protection locked="0"/>
    </xf>
    <xf numFmtId="0" fontId="29" fillId="0" borderId="27" xfId="1" applyFont="1" applyFill="1" applyBorder="1" applyAlignment="1" applyProtection="1">
      <alignment horizontal="center" vertical="center" wrapText="1"/>
      <protection locked="0"/>
    </xf>
    <xf numFmtId="0" fontId="29" fillId="0" borderId="50" xfId="1" applyFont="1" applyFill="1" applyBorder="1" applyAlignment="1" applyProtection="1">
      <alignment horizontal="center" vertical="center" wrapText="1"/>
      <protection locked="0"/>
    </xf>
    <xf numFmtId="0" fontId="29" fillId="0" borderId="38" xfId="1" applyFont="1" applyBorder="1" applyAlignment="1">
      <alignment horizontal="left" vertical="center" wrapText="1"/>
    </xf>
    <xf numFmtId="0" fontId="29" fillId="0" borderId="45" xfId="1" applyFont="1" applyBorder="1" applyAlignment="1">
      <alignment horizontal="left" vertical="center" wrapText="1"/>
    </xf>
    <xf numFmtId="0" fontId="29" fillId="0" borderId="50" xfId="1" applyFont="1" applyBorder="1" applyAlignment="1">
      <alignment horizontal="left" vertical="center" wrapText="1"/>
    </xf>
    <xf numFmtId="0" fontId="29" fillId="0" borderId="128" xfId="1" applyFont="1" applyFill="1" applyBorder="1" applyAlignment="1" applyProtection="1">
      <alignment horizontal="center" vertical="center" wrapText="1"/>
      <protection locked="0"/>
    </xf>
    <xf numFmtId="0" fontId="29" fillId="0" borderId="138" xfId="1" applyFont="1" applyFill="1" applyBorder="1" applyAlignment="1" applyProtection="1">
      <alignment horizontal="center" vertical="center" wrapText="1"/>
      <protection locked="0"/>
    </xf>
    <xf numFmtId="0" fontId="29" fillId="0" borderId="37" xfId="1" applyFont="1" applyFill="1" applyBorder="1" applyAlignment="1" applyProtection="1">
      <alignment horizontal="center" vertical="center" wrapText="1"/>
      <protection locked="0"/>
    </xf>
    <xf numFmtId="0" fontId="29" fillId="0" borderId="49" xfId="1" applyFont="1" applyFill="1" applyBorder="1" applyAlignment="1" applyProtection="1">
      <alignment horizontal="center" vertical="center" wrapText="1"/>
      <protection locked="0"/>
    </xf>
    <xf numFmtId="0" fontId="29" fillId="0" borderId="126" xfId="1" applyFont="1" applyFill="1" applyBorder="1" applyAlignment="1" applyProtection="1">
      <alignment horizontal="center" vertical="center" wrapText="1"/>
      <protection locked="0"/>
    </xf>
    <xf numFmtId="0" fontId="29" fillId="0" borderId="131" xfId="1" applyFont="1" applyFill="1" applyBorder="1" applyAlignment="1" applyProtection="1">
      <alignment horizontal="center" vertical="center" wrapText="1"/>
      <protection locked="0"/>
    </xf>
    <xf numFmtId="0" fontId="29" fillId="0" borderId="52" xfId="1" applyFont="1" applyFill="1" applyBorder="1" applyAlignment="1" applyProtection="1">
      <alignment horizontal="center" vertical="center" wrapText="1"/>
      <protection locked="0"/>
    </xf>
    <xf numFmtId="0" fontId="30" fillId="0" borderId="2" xfId="1" applyFont="1" applyBorder="1" applyAlignment="1" applyProtection="1">
      <alignment horizontal="center" vertical="center"/>
      <protection locked="0"/>
    </xf>
    <xf numFmtId="0" fontId="30" fillId="0" borderId="93" xfId="1" applyFont="1" applyBorder="1" applyAlignment="1" applyProtection="1">
      <alignment horizontal="center" vertical="center"/>
      <protection locked="0"/>
    </xf>
    <xf numFmtId="0" fontId="30" fillId="0" borderId="23" xfId="1" applyFont="1" applyBorder="1" applyAlignment="1" applyProtection="1">
      <alignment horizontal="center" vertical="center"/>
      <protection locked="0"/>
    </xf>
    <xf numFmtId="0" fontId="29" fillId="0" borderId="139" xfId="1" applyFont="1" applyBorder="1" applyAlignment="1">
      <alignment horizontal="left" vertical="center" wrapText="1"/>
    </xf>
    <xf numFmtId="0" fontId="29" fillId="0" borderId="90" xfId="1" applyFont="1" applyBorder="1" applyAlignment="1">
      <alignment horizontal="left" vertical="center" wrapText="1"/>
    </xf>
    <xf numFmtId="0" fontId="29" fillId="0" borderId="87" xfId="1" applyFont="1" applyBorder="1" applyAlignment="1">
      <alignment horizontal="left" vertical="center" wrapText="1"/>
    </xf>
    <xf numFmtId="0" fontId="29" fillId="0" borderId="110" xfId="1" applyFont="1" applyBorder="1" applyAlignment="1">
      <alignment horizontal="center" vertical="center" wrapText="1"/>
    </xf>
    <xf numFmtId="0" fontId="29" fillId="0" borderId="130" xfId="1" applyFont="1" applyBorder="1" applyAlignment="1">
      <alignment horizontal="center" vertical="center" wrapText="1"/>
    </xf>
    <xf numFmtId="0" fontId="29" fillId="0" borderId="33" xfId="1" applyFont="1" applyBorder="1" applyAlignment="1">
      <alignment horizontal="center" vertical="center" wrapText="1"/>
    </xf>
    <xf numFmtId="0" fontId="30" fillId="0" borderId="2" xfId="1" applyFont="1" applyFill="1" applyBorder="1" applyAlignment="1" applyProtection="1">
      <alignment horizontal="center" vertical="center" wrapText="1"/>
      <protection locked="0"/>
    </xf>
    <xf numFmtId="0" fontId="30" fillId="0" borderId="93" xfId="1" applyFont="1" applyFill="1" applyBorder="1" applyAlignment="1" applyProtection="1">
      <alignment horizontal="center" vertical="center" wrapText="1"/>
      <protection locked="0"/>
    </xf>
    <xf numFmtId="0" fontId="30" fillId="0" borderId="23" xfId="1" applyFont="1" applyFill="1" applyBorder="1" applyAlignment="1" applyProtection="1">
      <alignment horizontal="center" vertical="center" wrapText="1"/>
      <protection locked="0"/>
    </xf>
    <xf numFmtId="0" fontId="29" fillId="0" borderId="128" xfId="1" applyFont="1" applyBorder="1" applyAlignment="1" applyProtection="1">
      <alignment horizontal="center" vertical="center"/>
      <protection locked="0"/>
    </xf>
    <xf numFmtId="0" fontId="29" fillId="0" borderId="24" xfId="1" applyFont="1" applyBorder="1" applyAlignment="1" applyProtection="1">
      <alignment horizontal="center" vertical="center"/>
      <protection locked="0"/>
    </xf>
    <xf numFmtId="0" fontId="29" fillId="0" borderId="138" xfId="1" applyFont="1" applyBorder="1" applyAlignment="1" applyProtection="1">
      <alignment horizontal="center" vertical="center"/>
      <protection locked="0"/>
    </xf>
    <xf numFmtId="0" fontId="29" fillId="0" borderId="120" xfId="1" applyFont="1" applyBorder="1" applyAlignment="1" applyProtection="1">
      <alignment horizontal="center" vertical="center"/>
      <protection locked="0"/>
    </xf>
    <xf numFmtId="0" fontId="29" fillId="0" borderId="0" xfId="1" applyFont="1" applyBorder="1" applyAlignment="1" applyProtection="1">
      <alignment horizontal="center" vertical="center"/>
      <protection locked="0"/>
    </xf>
    <xf numFmtId="0" fontId="29" fillId="0" borderId="84" xfId="1" applyFont="1" applyBorder="1" applyAlignment="1" applyProtection="1">
      <alignment horizontal="center" vertical="center"/>
      <protection locked="0"/>
    </xf>
    <xf numFmtId="0" fontId="29" fillId="0" borderId="127" xfId="1" applyFont="1" applyBorder="1" applyAlignment="1" applyProtection="1">
      <alignment horizontal="center" vertical="center"/>
      <protection locked="0"/>
    </xf>
    <xf numFmtId="0" fontId="29" fillId="0" borderId="86" xfId="1" applyFont="1" applyBorder="1" applyAlignment="1" applyProtection="1">
      <alignment horizontal="center" vertical="center"/>
      <protection locked="0"/>
    </xf>
    <xf numFmtId="0" fontId="29" fillId="0" borderId="73" xfId="1" applyFont="1" applyBorder="1" applyAlignment="1" applyProtection="1">
      <alignment horizontal="center" vertical="center"/>
      <protection locked="0"/>
    </xf>
    <xf numFmtId="0" fontId="29" fillId="0" borderId="20" xfId="1" applyFont="1" applyBorder="1" applyAlignment="1" applyProtection="1">
      <alignment horizontal="center" vertical="center" wrapText="1"/>
      <protection locked="0"/>
    </xf>
    <xf numFmtId="0" fontId="29" fillId="0" borderId="119" xfId="1" applyFont="1" applyBorder="1" applyAlignment="1" applyProtection="1">
      <alignment horizontal="center" vertical="center" wrapText="1"/>
      <protection locked="0"/>
    </xf>
    <xf numFmtId="0" fontId="29" fillId="0" borderId="36" xfId="1" applyFont="1" applyBorder="1" applyAlignment="1" applyProtection="1">
      <alignment horizontal="center" vertical="center" wrapText="1"/>
      <protection locked="0"/>
    </xf>
    <xf numFmtId="0" fontId="30" fillId="0" borderId="128" xfId="1" applyFont="1" applyFill="1" applyBorder="1" applyAlignment="1" applyProtection="1">
      <alignment horizontal="center" vertical="center" wrapText="1"/>
      <protection locked="0"/>
    </xf>
    <xf numFmtId="0" fontId="30" fillId="0" borderId="24" xfId="1" applyFont="1" applyFill="1" applyBorder="1" applyAlignment="1" applyProtection="1">
      <alignment horizontal="center" vertical="center" wrapText="1"/>
      <protection locked="0"/>
    </xf>
    <xf numFmtId="0" fontId="30" fillId="0" borderId="138" xfId="1" applyFont="1" applyFill="1" applyBorder="1" applyAlignment="1" applyProtection="1">
      <alignment horizontal="center" vertical="center" wrapText="1"/>
      <protection locked="0"/>
    </xf>
    <xf numFmtId="0" fontId="30" fillId="0" borderId="120" xfId="1" applyFont="1" applyFill="1" applyBorder="1" applyAlignment="1" applyProtection="1">
      <alignment horizontal="center" vertical="center" wrapText="1"/>
      <protection locked="0"/>
    </xf>
    <xf numFmtId="0" fontId="30" fillId="0" borderId="0" xfId="1" applyFont="1" applyFill="1" applyBorder="1" applyAlignment="1" applyProtection="1">
      <alignment horizontal="center" vertical="center" wrapText="1"/>
      <protection locked="0"/>
    </xf>
    <xf numFmtId="0" fontId="30" fillId="0" borderId="84" xfId="1" applyFont="1" applyFill="1" applyBorder="1" applyAlignment="1" applyProtection="1">
      <alignment horizontal="center" vertical="center" wrapText="1"/>
      <protection locked="0"/>
    </xf>
    <xf numFmtId="0" fontId="30" fillId="0" borderId="127" xfId="1" applyFont="1" applyFill="1" applyBorder="1" applyAlignment="1" applyProtection="1">
      <alignment horizontal="center" vertical="center" wrapText="1"/>
      <protection locked="0"/>
    </xf>
    <xf numFmtId="0" fontId="30" fillId="0" borderId="86" xfId="1" applyFont="1" applyFill="1" applyBorder="1" applyAlignment="1" applyProtection="1">
      <alignment horizontal="center" vertical="center" wrapText="1"/>
      <protection locked="0"/>
    </xf>
    <xf numFmtId="0" fontId="30" fillId="0" borderId="73" xfId="1" applyFont="1" applyFill="1" applyBorder="1" applyAlignment="1" applyProtection="1">
      <alignment horizontal="center" vertical="center" wrapText="1"/>
      <protection locked="0"/>
    </xf>
    <xf numFmtId="0" fontId="30" fillId="0" borderId="20" xfId="1" applyFont="1" applyBorder="1" applyAlignment="1" applyProtection="1">
      <alignment horizontal="center" vertical="center" wrapText="1"/>
      <protection locked="0"/>
    </xf>
    <xf numFmtId="0" fontId="30" fillId="0" borderId="119" xfId="1" applyFont="1" applyBorder="1" applyAlignment="1" applyProtection="1">
      <alignment horizontal="center" vertical="center" wrapText="1"/>
      <protection locked="0"/>
    </xf>
    <xf numFmtId="0" fontId="30" fillId="0" borderId="36" xfId="1" applyFont="1" applyBorder="1" applyAlignment="1" applyProtection="1">
      <alignment horizontal="center" vertical="center" wrapText="1"/>
      <protection locked="0"/>
    </xf>
    <xf numFmtId="0" fontId="41" fillId="0" borderId="125" xfId="1" applyFont="1" applyFill="1" applyBorder="1" applyAlignment="1" applyProtection="1">
      <alignment horizontal="left" vertical="center"/>
      <protection locked="0"/>
    </xf>
    <xf numFmtId="0" fontId="41" fillId="0" borderId="52" xfId="1" applyFont="1" applyFill="1" applyBorder="1" applyAlignment="1" applyProtection="1">
      <alignment horizontal="left" vertical="center"/>
      <protection locked="0"/>
    </xf>
    <xf numFmtId="0" fontId="29" fillId="0" borderId="126" xfId="1" applyFont="1" applyFill="1" applyBorder="1" applyAlignment="1" applyProtection="1">
      <alignment horizontal="center" vertical="center"/>
      <protection locked="0"/>
    </xf>
    <xf numFmtId="0" fontId="29" fillId="0" borderId="131" xfId="1" applyFont="1" applyFill="1" applyBorder="1" applyAlignment="1" applyProtection="1">
      <alignment horizontal="center" vertical="center"/>
      <protection locked="0"/>
    </xf>
    <xf numFmtId="0" fontId="29" fillId="0" borderId="52" xfId="1" applyFont="1" applyFill="1" applyBorder="1" applyAlignment="1" applyProtection="1">
      <alignment horizontal="center" vertical="center"/>
      <protection locked="0"/>
    </xf>
    <xf numFmtId="0" fontId="29" fillId="0" borderId="9" xfId="1" applyFont="1" applyFill="1" applyBorder="1" applyAlignment="1" applyProtection="1">
      <alignment horizontal="center" vertical="center" wrapText="1"/>
      <protection locked="0"/>
    </xf>
    <xf numFmtId="0" fontId="29" fillId="0" borderId="38" xfId="1" applyFont="1" applyFill="1" applyBorder="1" applyAlignment="1" applyProtection="1">
      <alignment horizontal="center" vertical="center" wrapText="1"/>
      <protection locked="0"/>
    </xf>
    <xf numFmtId="0" fontId="39" fillId="0" borderId="0" xfId="1" applyFont="1" applyBorder="1" applyAlignment="1" applyProtection="1">
      <alignment horizontal="left" vertical="center" wrapText="1"/>
      <protection locked="0"/>
    </xf>
    <xf numFmtId="0" fontId="29" fillId="0" borderId="27" xfId="1" applyFont="1" applyFill="1" applyBorder="1" applyAlignment="1" applyProtection="1">
      <alignment horizontal="left" vertical="center"/>
      <protection locked="0"/>
    </xf>
    <xf numFmtId="0" fontId="29" fillId="0" borderId="50" xfId="1" applyFont="1" applyFill="1" applyBorder="1" applyAlignment="1" applyProtection="1">
      <alignment horizontal="left" vertical="center"/>
      <protection locked="0"/>
    </xf>
    <xf numFmtId="0" fontId="29" fillId="0" borderId="27" xfId="1" applyFont="1" applyBorder="1" applyAlignment="1" applyProtection="1">
      <alignment horizontal="left" vertical="center" wrapText="1"/>
      <protection locked="0"/>
    </xf>
    <xf numFmtId="0" fontId="29" fillId="0" borderId="50" xfId="1" applyFont="1" applyBorder="1" applyAlignment="1" applyProtection="1">
      <alignment horizontal="left" vertical="center" wrapText="1"/>
      <protection locked="0"/>
    </xf>
    <xf numFmtId="0" fontId="29" fillId="0" borderId="125" xfId="1" applyFont="1" applyBorder="1" applyAlignment="1" applyProtection="1">
      <alignment horizontal="center" vertical="center" wrapText="1"/>
      <protection locked="0"/>
    </xf>
    <xf numFmtId="0" fontId="29" fillId="0" borderId="52" xfId="1" applyFont="1" applyBorder="1" applyAlignment="1" applyProtection="1">
      <alignment horizontal="center" vertical="center" wrapText="1"/>
      <protection locked="0"/>
    </xf>
    <xf numFmtId="0" fontId="29" fillId="6" borderId="38" xfId="1" applyFont="1" applyFill="1" applyBorder="1" applyAlignment="1" applyProtection="1">
      <alignment horizontal="left" vertical="center" wrapText="1" indent="1" readingOrder="1"/>
      <protection locked="0"/>
    </xf>
    <xf numFmtId="0" fontId="29" fillId="6" borderId="50" xfId="1" applyFont="1" applyFill="1" applyBorder="1" applyAlignment="1" applyProtection="1">
      <alignment horizontal="left" vertical="center" wrapText="1" indent="1" readingOrder="1"/>
      <protection locked="0"/>
    </xf>
    <xf numFmtId="0" fontId="29" fillId="0" borderId="20" xfId="1" applyFont="1" applyBorder="1" applyAlignment="1" applyProtection="1">
      <alignment horizontal="center" vertical="center"/>
      <protection locked="0"/>
    </xf>
    <xf numFmtId="0" fontId="29" fillId="0" borderId="119" xfId="1" applyFont="1" applyBorder="1" applyAlignment="1" applyProtection="1">
      <alignment horizontal="center" vertical="center"/>
      <protection locked="0"/>
    </xf>
    <xf numFmtId="0" fontId="29" fillId="0" borderId="36" xfId="1" applyFont="1" applyBorder="1" applyAlignment="1" applyProtection="1">
      <alignment horizontal="center" vertical="center"/>
      <protection locked="0"/>
    </xf>
    <xf numFmtId="0" fontId="42" fillId="0" borderId="128" xfId="1" applyFont="1" applyBorder="1" applyAlignment="1" applyProtection="1">
      <alignment horizontal="center" vertical="center"/>
      <protection locked="0"/>
    </xf>
    <xf numFmtId="0" fontId="42" fillId="0" borderId="64" xfId="1" applyFont="1" applyBorder="1" applyAlignment="1" applyProtection="1">
      <alignment horizontal="center" vertical="center"/>
      <protection locked="0"/>
    </xf>
    <xf numFmtId="0" fontId="42" fillId="0" borderId="120" xfId="1" applyFont="1" applyBorder="1" applyAlignment="1" applyProtection="1">
      <alignment horizontal="center" vertical="center"/>
      <protection locked="0"/>
    </xf>
    <xf numFmtId="0" fontId="42" fillId="0" borderId="124" xfId="1" applyFont="1" applyBorder="1" applyAlignment="1" applyProtection="1">
      <alignment horizontal="center" vertical="center"/>
      <protection locked="0"/>
    </xf>
    <xf numFmtId="0" fontId="42" fillId="0" borderId="127" xfId="1" applyFont="1" applyBorder="1" applyAlignment="1" applyProtection="1">
      <alignment horizontal="center" vertical="center"/>
      <protection locked="0"/>
    </xf>
    <xf numFmtId="0" fontId="42" fillId="0" borderId="102" xfId="1" applyFont="1" applyBorder="1" applyAlignment="1" applyProtection="1">
      <alignment horizontal="center" vertical="center"/>
      <protection locked="0"/>
    </xf>
    <xf numFmtId="0" fontId="29" fillId="0" borderId="125" xfId="1" applyFont="1" applyBorder="1" applyAlignment="1" applyProtection="1">
      <alignment horizontal="center" vertical="center"/>
      <protection locked="0"/>
    </xf>
    <xf numFmtId="0" fontId="29" fillId="0" borderId="131" xfId="1" applyFont="1" applyBorder="1" applyAlignment="1" applyProtection="1">
      <alignment horizontal="center" vertical="center"/>
      <protection locked="0"/>
    </xf>
    <xf numFmtId="0" fontId="29" fillId="0" borderId="103" xfId="1" applyFont="1" applyBorder="1" applyAlignment="1" applyProtection="1">
      <alignment horizontal="center" vertical="center"/>
      <protection locked="0"/>
    </xf>
    <xf numFmtId="0" fontId="29" fillId="6" borderId="39" xfId="1" applyFont="1" applyFill="1" applyBorder="1" applyAlignment="1" applyProtection="1">
      <alignment horizontal="left" vertical="center" wrapText="1" indent="1" readingOrder="1"/>
      <protection locked="0"/>
    </xf>
    <xf numFmtId="0" fontId="29" fillId="6" borderId="51" xfId="1" applyFont="1" applyFill="1" applyBorder="1" applyAlignment="1" applyProtection="1">
      <alignment horizontal="left" vertical="center" wrapText="1" indent="1" readingOrder="1"/>
      <protection locked="0"/>
    </xf>
    <xf numFmtId="0" fontId="29" fillId="6" borderId="150" xfId="1" applyFont="1" applyFill="1" applyBorder="1" applyAlignment="1" applyProtection="1">
      <alignment horizontal="left" vertical="center" wrapText="1" indent="1" readingOrder="1"/>
      <protection locked="0"/>
    </xf>
    <xf numFmtId="0" fontId="29" fillId="6" borderId="151" xfId="1" applyFont="1" applyFill="1" applyBorder="1" applyAlignment="1" applyProtection="1">
      <alignment horizontal="left" vertical="center" wrapText="1" indent="1" readingOrder="1"/>
      <protection locked="0"/>
    </xf>
    <xf numFmtId="2" fontId="29" fillId="0" borderId="29" xfId="1" applyNumberFormat="1" applyFont="1" applyBorder="1" applyAlignment="1" applyProtection="1">
      <alignment horizontal="center" vertical="center" wrapText="1"/>
      <protection locked="0"/>
    </xf>
    <xf numFmtId="2" fontId="29" fillId="0" borderId="7" xfId="1" applyNumberFormat="1" applyFont="1" applyBorder="1" applyAlignment="1" applyProtection="1">
      <alignment horizontal="center" vertical="center" wrapText="1"/>
      <protection locked="0"/>
    </xf>
    <xf numFmtId="0" fontId="29" fillId="0" borderId="29" xfId="1" applyFont="1" applyBorder="1" applyAlignment="1" applyProtection="1">
      <alignment horizontal="center" vertical="center"/>
      <protection locked="0"/>
    </xf>
    <xf numFmtId="0" fontId="29" fillId="0" borderId="7" xfId="1" applyFont="1" applyBorder="1" applyAlignment="1" applyProtection="1">
      <alignment horizontal="center" vertical="center"/>
      <protection locked="0"/>
    </xf>
    <xf numFmtId="0" fontId="29" fillId="0" borderId="29" xfId="1" applyFont="1" applyFill="1" applyBorder="1" applyAlignment="1" applyProtection="1">
      <alignment horizontal="center" vertical="center" wrapText="1"/>
      <protection locked="0"/>
    </xf>
    <xf numFmtId="0" fontId="29" fillId="0" borderId="7" xfId="1" applyFont="1" applyFill="1" applyBorder="1" applyAlignment="1" applyProtection="1">
      <alignment horizontal="center" vertical="center" wrapText="1"/>
      <protection locked="0"/>
    </xf>
    <xf numFmtId="0" fontId="29" fillId="0" borderId="84" xfId="1" applyFont="1" applyBorder="1" applyAlignment="1" applyProtection="1">
      <alignment horizontal="center" vertical="center" wrapText="1"/>
      <protection locked="0"/>
    </xf>
    <xf numFmtId="0" fontId="29" fillId="0" borderId="49" xfId="1" applyFont="1" applyBorder="1" applyAlignment="1" applyProtection="1">
      <alignment horizontal="center" vertical="center" wrapText="1"/>
      <protection locked="0"/>
    </xf>
    <xf numFmtId="0" fontId="29" fillId="0" borderId="0" xfId="1" applyFont="1" applyFill="1" applyAlignment="1">
      <alignment horizontal="left" vertical="center" wrapText="1"/>
    </xf>
    <xf numFmtId="0" fontId="29" fillId="0" borderId="109" xfId="1" applyFont="1" applyBorder="1" applyAlignment="1" applyProtection="1">
      <alignment horizontal="center" vertical="center" wrapText="1"/>
      <protection locked="0"/>
    </xf>
    <xf numFmtId="0" fontId="29" fillId="0" borderId="53" xfId="1" applyFont="1" applyBorder="1" applyAlignment="1" applyProtection="1">
      <alignment horizontal="center" vertical="center" wrapText="1"/>
      <protection locked="0"/>
    </xf>
    <xf numFmtId="0" fontId="29" fillId="0" borderId="21" xfId="1" applyFont="1" applyBorder="1" applyAlignment="1" applyProtection="1">
      <alignment horizontal="center" vertical="center" wrapText="1"/>
      <protection locked="0"/>
    </xf>
    <xf numFmtId="0" fontId="6" fillId="0" borderId="126" xfId="1" applyFont="1" applyFill="1" applyBorder="1" applyAlignment="1" applyProtection="1">
      <alignment horizontal="center" vertical="center" wrapText="1"/>
      <protection locked="0"/>
    </xf>
    <xf numFmtId="0" fontId="6" fillId="0" borderId="52" xfId="1" applyFont="1" applyFill="1" applyBorder="1" applyAlignment="1" applyProtection="1">
      <alignment horizontal="center" vertical="center" wrapText="1"/>
      <protection locked="0"/>
    </xf>
    <xf numFmtId="0" fontId="29" fillId="0" borderId="126" xfId="1" applyFont="1" applyBorder="1" applyAlignment="1" applyProtection="1">
      <alignment horizontal="center" vertical="center" wrapText="1"/>
      <protection locked="0"/>
    </xf>
    <xf numFmtId="0" fontId="29" fillId="0" borderId="52" xfId="1" applyFont="1" applyBorder="1" applyAlignment="1" applyProtection="1">
      <alignment horizontal="center" vertical="center"/>
      <protection locked="0"/>
    </xf>
    <xf numFmtId="0" fontId="29" fillId="0" borderId="38" xfId="1" applyFont="1" applyBorder="1" applyAlignment="1" applyProtection="1">
      <alignment horizontal="center" vertical="center" wrapText="1"/>
      <protection locked="0"/>
    </xf>
    <xf numFmtId="0" fontId="29" fillId="0" borderId="45" xfId="1" applyFont="1" applyBorder="1" applyAlignment="1" applyProtection="1">
      <alignment horizontal="center" vertical="center" wrapText="1"/>
      <protection locked="0"/>
    </xf>
    <xf numFmtId="0" fontId="29" fillId="0" borderId="10" xfId="1" applyFont="1" applyBorder="1" applyAlignment="1" applyProtection="1">
      <alignment horizontal="center" vertical="center"/>
      <protection locked="0"/>
    </xf>
    <xf numFmtId="0" fontId="6" fillId="0" borderId="84" xfId="1" applyFont="1" applyFill="1" applyBorder="1" applyAlignment="1" applyProtection="1">
      <alignment horizontal="center" vertical="center" wrapText="1"/>
      <protection locked="0"/>
    </xf>
    <xf numFmtId="0" fontId="6" fillId="0" borderId="49" xfId="1" applyFont="1" applyFill="1" applyBorder="1" applyAlignment="1" applyProtection="1">
      <alignment horizontal="center" vertical="center" wrapText="1"/>
      <protection locked="0"/>
    </xf>
    <xf numFmtId="0" fontId="6" fillId="0" borderId="109" xfId="1" applyFont="1" applyBorder="1" applyAlignment="1" applyProtection="1">
      <alignment horizontal="center" vertical="center" wrapText="1"/>
      <protection locked="0"/>
    </xf>
    <xf numFmtId="0" fontId="6" fillId="0" borderId="53" xfId="1" applyFont="1" applyBorder="1" applyAlignment="1" applyProtection="1">
      <alignment horizontal="center" vertical="center" wrapText="1"/>
      <protection locked="0"/>
    </xf>
    <xf numFmtId="0" fontId="6" fillId="0" borderId="21" xfId="1" applyFont="1" applyBorder="1" applyAlignment="1" applyProtection="1">
      <alignment horizontal="center" vertical="center" wrapText="1"/>
      <protection locked="0"/>
    </xf>
    <xf numFmtId="0" fontId="6" fillId="0" borderId="126" xfId="1" applyFont="1" applyBorder="1" applyAlignment="1" applyProtection="1">
      <alignment horizontal="center" vertical="center" wrapText="1"/>
      <protection locked="0"/>
    </xf>
    <xf numFmtId="0" fontId="6" fillId="0" borderId="131" xfId="1" applyFont="1" applyBorder="1" applyAlignment="1" applyProtection="1">
      <alignment horizontal="center" vertical="center"/>
      <protection locked="0"/>
    </xf>
    <xf numFmtId="0" fontId="6" fillId="0" borderId="52" xfId="1" applyFont="1" applyBorder="1" applyAlignment="1" applyProtection="1">
      <alignment horizontal="center" vertical="center"/>
      <protection locked="0"/>
    </xf>
    <xf numFmtId="0" fontId="6" fillId="0" borderId="38" xfId="1" applyFont="1" applyBorder="1" applyAlignment="1" applyProtection="1">
      <alignment horizontal="center" vertical="center" wrapText="1"/>
      <protection locked="0"/>
    </xf>
    <xf numFmtId="0" fontId="6" fillId="0" borderId="45" xfId="1" applyFont="1" applyBorder="1" applyAlignment="1" applyProtection="1">
      <alignment horizontal="center" vertical="center" wrapText="1"/>
      <protection locked="0"/>
    </xf>
    <xf numFmtId="0" fontId="6" fillId="0" borderId="9" xfId="1" applyFont="1" applyBorder="1" applyAlignment="1" applyProtection="1">
      <alignment horizontal="center" vertical="center" wrapText="1"/>
      <protection locked="0"/>
    </xf>
    <xf numFmtId="0" fontId="6" fillId="0" borderId="130" xfId="1" applyFont="1" applyFill="1" applyBorder="1" applyAlignment="1" applyProtection="1">
      <alignment horizontal="center" vertical="center" wrapText="1"/>
      <protection locked="0"/>
    </xf>
    <xf numFmtId="0" fontId="6" fillId="0" borderId="33" xfId="1" applyFont="1" applyFill="1" applyBorder="1" applyAlignment="1" applyProtection="1">
      <alignment horizontal="center" vertical="center" wrapText="1"/>
      <protection locked="0"/>
    </xf>
    <xf numFmtId="0" fontId="6" fillId="0" borderId="110" xfId="1" applyFont="1" applyBorder="1" applyAlignment="1">
      <alignment horizontal="center" vertical="center"/>
    </xf>
    <xf numFmtId="0" fontId="6" fillId="0" borderId="130" xfId="1" applyFont="1" applyBorder="1" applyAlignment="1">
      <alignment horizontal="center" vertical="center"/>
    </xf>
    <xf numFmtId="0" fontId="6" fillId="0" borderId="65" xfId="1" applyFont="1" applyBorder="1" applyAlignment="1">
      <alignment horizontal="center" vertical="center"/>
    </xf>
    <xf numFmtId="0" fontId="6" fillId="0" borderId="45" xfId="1" applyFont="1" applyBorder="1" applyAlignment="1" applyProtection="1">
      <alignment horizontal="center" vertical="center"/>
      <protection locked="0"/>
    </xf>
    <xf numFmtId="0" fontId="6" fillId="0" borderId="50" xfId="1" applyFont="1" applyBorder="1" applyAlignment="1" applyProtection="1">
      <alignment horizontal="center" vertical="center"/>
      <protection locked="0"/>
    </xf>
    <xf numFmtId="0" fontId="30" fillId="0" borderId="16" xfId="1" applyFont="1" applyFill="1" applyBorder="1" applyAlignment="1">
      <alignment horizontal="center" vertical="center" wrapText="1"/>
    </xf>
    <xf numFmtId="0" fontId="30" fillId="0" borderId="10" xfId="1" applyFont="1" applyFill="1" applyBorder="1" applyAlignment="1">
      <alignment horizontal="center" vertical="center" wrapText="1"/>
    </xf>
    <xf numFmtId="0" fontId="30" fillId="0" borderId="29" xfId="1" applyFont="1" applyFill="1" applyBorder="1" applyAlignment="1">
      <alignment horizontal="center" vertical="center" wrapText="1"/>
    </xf>
    <xf numFmtId="0" fontId="29" fillId="8" borderId="128" xfId="1" applyFont="1" applyFill="1" applyBorder="1" applyAlignment="1">
      <alignment horizontal="center" vertical="center" wrapText="1"/>
    </xf>
    <xf numFmtId="0" fontId="29" fillId="8" borderId="120" xfId="1" applyFont="1" applyFill="1" applyBorder="1" applyAlignment="1">
      <alignment horizontal="center" vertical="center" wrapText="1"/>
    </xf>
    <xf numFmtId="0" fontId="29" fillId="0" borderId="125" xfId="1" applyFont="1" applyFill="1" applyBorder="1" applyAlignment="1">
      <alignment horizontal="center" vertical="center"/>
    </xf>
    <xf numFmtId="0" fontId="29" fillId="0" borderId="103" xfId="1" applyFont="1" applyFill="1" applyBorder="1" applyAlignment="1">
      <alignment horizontal="center" vertical="center"/>
    </xf>
    <xf numFmtId="0" fontId="29" fillId="8" borderId="63" xfId="1" applyFont="1" applyFill="1" applyBorder="1" applyAlignment="1">
      <alignment horizontal="center" vertical="center" wrapText="1"/>
    </xf>
    <xf numFmtId="0" fontId="29" fillId="8" borderId="43" xfId="1" applyFont="1" applyFill="1" applyBorder="1" applyAlignment="1">
      <alignment horizontal="center" vertical="center" wrapText="1"/>
    </xf>
    <xf numFmtId="0" fontId="29" fillId="0" borderId="5" xfId="1" applyFont="1" applyBorder="1" applyAlignment="1" applyProtection="1">
      <alignment horizontal="center" vertical="center" wrapText="1"/>
      <protection locked="0"/>
    </xf>
    <xf numFmtId="0" fontId="29" fillId="0" borderId="15" xfId="1" applyFont="1" applyBorder="1" applyAlignment="1" applyProtection="1">
      <alignment horizontal="left" vertical="center" indent="1"/>
      <protection locked="0"/>
    </xf>
    <xf numFmtId="0" fontId="29" fillId="0" borderId="30" xfId="1" applyFont="1" applyBorder="1" applyAlignment="1" applyProtection="1">
      <alignment horizontal="left" vertical="center" indent="1"/>
      <protection locked="0"/>
    </xf>
    <xf numFmtId="0" fontId="29" fillId="0" borderId="18" xfId="1" applyFont="1" applyBorder="1" applyAlignment="1" applyProtection="1">
      <alignment horizontal="left" vertical="center" indent="1"/>
      <protection locked="0"/>
    </xf>
    <xf numFmtId="0" fontId="29" fillId="0" borderId="2" xfId="1" applyFont="1" applyBorder="1" applyAlignment="1" applyProtection="1">
      <alignment horizontal="left" vertical="center"/>
      <protection locked="0"/>
    </xf>
    <xf numFmtId="0" fontId="29" fillId="0" borderId="26" xfId="1" applyFont="1" applyBorder="1" applyAlignment="1" applyProtection="1">
      <alignment horizontal="left" vertical="center"/>
      <protection locked="0"/>
    </xf>
    <xf numFmtId="0" fontId="29" fillId="0" borderId="2" xfId="1" applyFont="1" applyBorder="1" applyAlignment="1" applyProtection="1">
      <alignment horizontal="left" vertical="center" indent="1"/>
      <protection locked="0"/>
    </xf>
    <xf numFmtId="0" fontId="29" fillId="0" borderId="26" xfId="1" applyFont="1" applyBorder="1" applyAlignment="1" applyProtection="1">
      <alignment horizontal="left" vertical="center" indent="1"/>
      <protection locked="0"/>
    </xf>
    <xf numFmtId="0" fontId="29" fillId="0" borderId="126" xfId="1" applyFont="1" applyBorder="1" applyAlignment="1" applyProtection="1">
      <alignment horizontal="left" vertical="center" indent="1"/>
      <protection locked="0"/>
    </xf>
    <xf numFmtId="0" fontId="29" fillId="0" borderId="38" xfId="1" applyFont="1" applyBorder="1" applyAlignment="1" applyProtection="1">
      <alignment horizontal="left" vertical="center" indent="1"/>
      <protection locked="0"/>
    </xf>
    <xf numFmtId="0" fontId="29" fillId="0" borderId="139" xfId="1" applyFont="1" applyBorder="1" applyAlignment="1" applyProtection="1">
      <alignment horizontal="left" vertical="center" indent="1"/>
      <protection locked="0"/>
    </xf>
    <xf numFmtId="0" fontId="29" fillId="0" borderId="119" xfId="1" applyFont="1" applyBorder="1" applyAlignment="1" applyProtection="1">
      <alignment horizontal="left" vertical="center" indent="1"/>
      <protection locked="0"/>
    </xf>
    <xf numFmtId="0" fontId="29" fillId="0" borderId="36" xfId="1" applyFont="1" applyBorder="1" applyAlignment="1" applyProtection="1">
      <alignment horizontal="left" vertical="center" indent="1"/>
      <protection locked="0"/>
    </xf>
    <xf numFmtId="0" fontId="29" fillId="0" borderId="23" xfId="1" applyFont="1" applyBorder="1" applyAlignment="1" applyProtection="1">
      <alignment horizontal="left" vertical="center" indent="1"/>
      <protection locked="0"/>
    </xf>
    <xf numFmtId="0" fontId="29" fillId="0" borderId="110" xfId="1" applyFont="1" applyFill="1" applyBorder="1" applyAlignment="1" applyProtection="1">
      <alignment horizontal="left" vertical="center" indent="1"/>
      <protection locked="0"/>
    </xf>
    <xf numFmtId="0" fontId="29" fillId="0" borderId="130" xfId="1" applyFont="1" applyFill="1" applyBorder="1" applyAlignment="1" applyProtection="1">
      <alignment horizontal="left" vertical="center" indent="1"/>
      <protection locked="0"/>
    </xf>
    <xf numFmtId="0" fontId="29" fillId="0" borderId="130" xfId="1" applyFont="1" applyBorder="1" applyAlignment="1">
      <alignment horizontal="left" vertical="center" indent="1"/>
    </xf>
    <xf numFmtId="0" fontId="29" fillId="0" borderId="65" xfId="1" applyFont="1" applyBorder="1" applyAlignment="1">
      <alignment horizontal="left" vertical="center" indent="1"/>
    </xf>
    <xf numFmtId="0" fontId="37" fillId="0" borderId="2" xfId="1" applyFont="1" applyBorder="1" applyAlignment="1" applyProtection="1">
      <alignment horizontal="left" vertical="center" wrapText="1" indent="1"/>
      <protection locked="0"/>
    </xf>
    <xf numFmtId="0" fontId="37" fillId="0" borderId="26" xfId="1" applyFont="1" applyBorder="1" applyAlignment="1" applyProtection="1">
      <alignment horizontal="left" vertical="center" wrapText="1" indent="1"/>
      <protection locked="0"/>
    </xf>
    <xf numFmtId="0" fontId="29" fillId="0" borderId="33" xfId="1" applyFont="1" applyBorder="1" applyAlignment="1" applyProtection="1">
      <alignment horizontal="left" vertical="center" indent="1"/>
      <protection locked="0"/>
    </xf>
    <xf numFmtId="0" fontId="29" fillId="0" borderId="65" xfId="1" applyFont="1" applyFill="1" applyBorder="1" applyAlignment="1" applyProtection="1">
      <alignment horizontal="left" vertical="center" indent="1"/>
      <protection locked="0"/>
    </xf>
    <xf numFmtId="0" fontId="29" fillId="0" borderId="128" xfId="1" applyFont="1" applyBorder="1" applyAlignment="1" applyProtection="1">
      <alignment horizontal="left" vertical="center" indent="1"/>
      <protection locked="0"/>
    </xf>
    <xf numFmtId="0" fontId="29" fillId="0" borderId="120" xfId="1" applyFont="1" applyBorder="1" applyAlignment="1" applyProtection="1">
      <alignment horizontal="left" vertical="center" indent="1"/>
      <protection locked="0"/>
    </xf>
    <xf numFmtId="0" fontId="29" fillId="0" borderId="127" xfId="1" applyFont="1" applyBorder="1" applyAlignment="1" applyProtection="1">
      <alignment horizontal="left" vertical="center" indent="1"/>
      <protection locked="0"/>
    </xf>
  </cellXfs>
  <cellStyles count="5">
    <cellStyle name="Normální" xfId="0" builtinId="0"/>
    <cellStyle name="normální 2" xfId="1"/>
    <cellStyle name="normální 3" xfId="2"/>
    <cellStyle name="normální_Konečná verze NOVYKAZY" xfId="3"/>
    <cellStyle name="normální_tabulka do výroční zprávy rozboru hospodaření"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2101473</xdr:colOff>
      <xdr:row>41</xdr:row>
      <xdr:rowOff>147945</xdr:rowOff>
    </xdr:from>
    <xdr:ext cx="4757180" cy="264560"/>
    <xdr:sp macro="" textlink="">
      <xdr:nvSpPr>
        <xdr:cNvPr id="2" name="TextovéPole 1"/>
        <xdr:cNvSpPr txBox="1"/>
      </xdr:nvSpPr>
      <xdr:spPr>
        <a:xfrm rot="10597951">
          <a:off x="4320798" y="8415645"/>
          <a:ext cx="47571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123825</xdr:rowOff>
    </xdr:from>
    <xdr:to>
      <xdr:col>0</xdr:col>
      <xdr:colOff>0</xdr:colOff>
      <xdr:row>20</xdr:row>
      <xdr:rowOff>0</xdr:rowOff>
    </xdr:to>
    <xdr:sp macro="" textlink="">
      <xdr:nvSpPr>
        <xdr:cNvPr id="58862" name="Line 1"/>
        <xdr:cNvSpPr>
          <a:spLocks noChangeShapeType="1"/>
        </xdr:cNvSpPr>
      </xdr:nvSpPr>
      <xdr:spPr bwMode="auto">
        <a:xfrm>
          <a:off x="0" y="466725"/>
          <a:ext cx="0" cy="2876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85725</xdr:rowOff>
    </xdr:from>
    <xdr:to>
      <xdr:col>0</xdr:col>
      <xdr:colOff>0</xdr:colOff>
      <xdr:row>20</xdr:row>
      <xdr:rowOff>0</xdr:rowOff>
    </xdr:to>
    <xdr:sp macro="" textlink="">
      <xdr:nvSpPr>
        <xdr:cNvPr id="58863" name="Line 2"/>
        <xdr:cNvSpPr>
          <a:spLocks noChangeShapeType="1"/>
        </xdr:cNvSpPr>
      </xdr:nvSpPr>
      <xdr:spPr bwMode="auto">
        <a:xfrm flipV="1">
          <a:off x="0" y="428625"/>
          <a:ext cx="0" cy="2914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7"/>
  <sheetViews>
    <sheetView tabSelected="1" zoomScaleNormal="100" workbookViewId="0">
      <pane ySplit="5" topLeftCell="A6" activePane="bottomLeft" state="frozenSplit"/>
      <selection pane="bottomLeft" activeCell="H129" sqref="H129"/>
    </sheetView>
  </sheetViews>
  <sheetFormatPr defaultRowHeight="12.75" customHeight="1" x14ac:dyDescent="0.25"/>
  <cols>
    <col min="1" max="1" width="76.28515625" style="32" customWidth="1"/>
    <col min="2" max="2" width="13" style="33" customWidth="1"/>
    <col min="3" max="3" width="7.42578125" style="33" customWidth="1"/>
    <col min="4" max="4" width="10.5703125" style="202" customWidth="1"/>
    <col min="5" max="5" width="12.5703125" style="202" customWidth="1"/>
    <col min="6" max="6" width="10.42578125" style="32" customWidth="1"/>
    <col min="7" max="16384" width="9.140625" style="32"/>
  </cols>
  <sheetData>
    <row r="1" spans="1:6" ht="12.75" customHeight="1" x14ac:dyDescent="0.25">
      <c r="A1" s="977" t="s">
        <v>815</v>
      </c>
      <c r="B1" s="977"/>
      <c r="C1" s="977"/>
      <c r="D1" s="977"/>
      <c r="E1" s="977"/>
    </row>
    <row r="2" spans="1:6" ht="12.75" customHeight="1" thickBot="1" x14ac:dyDescent="0.3">
      <c r="A2" s="978"/>
      <c r="B2" s="978"/>
      <c r="C2" s="978"/>
      <c r="D2" s="978"/>
      <c r="E2" s="978"/>
    </row>
    <row r="3" spans="1:6" ht="27.95" customHeight="1" thickBot="1" x14ac:dyDescent="0.3">
      <c r="A3" s="970" t="s">
        <v>655</v>
      </c>
      <c r="B3" s="971"/>
      <c r="C3" s="971"/>
      <c r="D3" s="971"/>
      <c r="E3" s="972"/>
      <c r="F3" s="136"/>
    </row>
    <row r="4" spans="1:6" ht="12.75" customHeight="1" thickBot="1" x14ac:dyDescent="0.3">
      <c r="A4" s="967" t="s">
        <v>606</v>
      </c>
      <c r="B4" s="968"/>
      <c r="C4" s="968"/>
      <c r="D4" s="968"/>
      <c r="E4" s="969"/>
    </row>
    <row r="5" spans="1:6" ht="18" customHeight="1" thickBot="1" x14ac:dyDescent="0.3">
      <c r="A5" s="34" t="s">
        <v>607</v>
      </c>
      <c r="B5" s="35" t="s">
        <v>826</v>
      </c>
      <c r="C5" s="36" t="s">
        <v>827</v>
      </c>
      <c r="D5" s="198" t="s">
        <v>828</v>
      </c>
      <c r="E5" s="199" t="s">
        <v>829</v>
      </c>
    </row>
    <row r="6" spans="1:6" ht="12.75" customHeight="1" x14ac:dyDescent="0.25">
      <c r="A6" s="37" t="s">
        <v>0</v>
      </c>
      <c r="B6" s="975"/>
      <c r="C6" s="976"/>
      <c r="D6" s="200" t="s">
        <v>586</v>
      </c>
      <c r="E6" s="201" t="s">
        <v>589</v>
      </c>
    </row>
    <row r="7" spans="1:6" ht="12.75" customHeight="1" x14ac:dyDescent="0.25">
      <c r="A7" s="40" t="s">
        <v>1</v>
      </c>
      <c r="B7" s="41" t="s">
        <v>2</v>
      </c>
      <c r="C7" s="42" t="s">
        <v>3</v>
      </c>
      <c r="D7" s="923">
        <f>D8+D16+D27+D35</f>
        <v>182360.65000000002</v>
      </c>
      <c r="E7" s="924">
        <f>E8+E16+E27+E35</f>
        <v>200523.27</v>
      </c>
    </row>
    <row r="8" spans="1:6" ht="12.75" customHeight="1" x14ac:dyDescent="0.25">
      <c r="A8" s="40" t="s">
        <v>4</v>
      </c>
      <c r="B8" s="41" t="s">
        <v>5</v>
      </c>
      <c r="C8" s="42" t="s">
        <v>6</v>
      </c>
      <c r="D8" s="925">
        <f>SUM(D9:D15)</f>
        <v>14070.09</v>
      </c>
      <c r="E8" s="926">
        <f>SUM(E9:E15)</f>
        <v>13641.900000000001</v>
      </c>
    </row>
    <row r="9" spans="1:6" ht="12.75" customHeight="1" x14ac:dyDescent="0.25">
      <c r="A9" s="40" t="s">
        <v>7</v>
      </c>
      <c r="B9" s="41" t="s">
        <v>8</v>
      </c>
      <c r="C9" s="42" t="s">
        <v>9</v>
      </c>
      <c r="D9" s="802"/>
      <c r="E9" s="803"/>
    </row>
    <row r="10" spans="1:6" ht="12.75" customHeight="1" x14ac:dyDescent="0.25">
      <c r="A10" s="40" t="s">
        <v>10</v>
      </c>
      <c r="B10" s="41" t="s">
        <v>11</v>
      </c>
      <c r="C10" s="42" t="s">
        <v>12</v>
      </c>
      <c r="D10" s="802">
        <v>13317.79</v>
      </c>
      <c r="E10" s="803">
        <v>13515.29</v>
      </c>
    </row>
    <row r="11" spans="1:6" ht="12.75" customHeight="1" x14ac:dyDescent="0.25">
      <c r="A11" s="40" t="s">
        <v>13</v>
      </c>
      <c r="B11" s="41" t="s">
        <v>14</v>
      </c>
      <c r="C11" s="42" t="s">
        <v>15</v>
      </c>
      <c r="D11" s="802"/>
      <c r="E11" s="803"/>
    </row>
    <row r="12" spans="1:6" ht="12.75" customHeight="1" x14ac:dyDescent="0.25">
      <c r="A12" s="40" t="s">
        <v>16</v>
      </c>
      <c r="B12" s="41" t="s">
        <v>17</v>
      </c>
      <c r="C12" s="42" t="s">
        <v>18</v>
      </c>
      <c r="D12" s="802">
        <v>752.3</v>
      </c>
      <c r="E12" s="803">
        <v>126.61</v>
      </c>
    </row>
    <row r="13" spans="1:6" ht="12.75" customHeight="1" x14ac:dyDescent="0.25">
      <c r="A13" s="40" t="s">
        <v>19</v>
      </c>
      <c r="B13" s="41" t="s">
        <v>20</v>
      </c>
      <c r="C13" s="42" t="s">
        <v>21</v>
      </c>
      <c r="D13" s="802"/>
      <c r="E13" s="803"/>
    </row>
    <row r="14" spans="1:6" ht="12.75" customHeight="1" x14ac:dyDescent="0.25">
      <c r="A14" s="40" t="s">
        <v>22</v>
      </c>
      <c r="B14" s="41" t="s">
        <v>23</v>
      </c>
      <c r="C14" s="42" t="s">
        <v>24</v>
      </c>
      <c r="D14" s="802"/>
      <c r="E14" s="803"/>
    </row>
    <row r="15" spans="1:6" ht="12.75" customHeight="1" x14ac:dyDescent="0.25">
      <c r="A15" s="40" t="s">
        <v>25</v>
      </c>
      <c r="B15" s="41" t="s">
        <v>26</v>
      </c>
      <c r="C15" s="42" t="s">
        <v>27</v>
      </c>
      <c r="D15" s="802"/>
      <c r="E15" s="803"/>
    </row>
    <row r="16" spans="1:6" ht="12.75" customHeight="1" x14ac:dyDescent="0.25">
      <c r="A16" s="43" t="s">
        <v>28</v>
      </c>
      <c r="B16" s="41" t="s">
        <v>29</v>
      </c>
      <c r="C16" s="42" t="s">
        <v>30</v>
      </c>
      <c r="D16" s="925">
        <f>SUM(D17:D26)</f>
        <v>224575.83000000002</v>
      </c>
      <c r="E16" s="926">
        <f>SUM(E17:E26)</f>
        <v>241039.59</v>
      </c>
    </row>
    <row r="17" spans="1:5" ht="12.75" customHeight="1" x14ac:dyDescent="0.25">
      <c r="A17" s="40" t="s">
        <v>31</v>
      </c>
      <c r="B17" s="41" t="s">
        <v>32</v>
      </c>
      <c r="C17" s="42" t="s">
        <v>33</v>
      </c>
      <c r="D17" s="802">
        <v>36108.480000000003</v>
      </c>
      <c r="E17" s="803">
        <v>36108.480000000003</v>
      </c>
    </row>
    <row r="18" spans="1:5" ht="12.75" customHeight="1" x14ac:dyDescent="0.25">
      <c r="A18" s="40" t="s">
        <v>34</v>
      </c>
      <c r="B18" s="41" t="s">
        <v>35</v>
      </c>
      <c r="C18" s="42" t="s">
        <v>36</v>
      </c>
      <c r="D18" s="802">
        <v>717</v>
      </c>
      <c r="E18" s="803">
        <v>717</v>
      </c>
    </row>
    <row r="19" spans="1:5" ht="12.75" customHeight="1" x14ac:dyDescent="0.25">
      <c r="A19" s="40" t="s">
        <v>37</v>
      </c>
      <c r="B19" s="41" t="s">
        <v>38</v>
      </c>
      <c r="C19" s="42" t="s">
        <v>39</v>
      </c>
      <c r="D19" s="802">
        <v>71608.639999999999</v>
      </c>
      <c r="E19" s="803">
        <v>70688.639999999999</v>
      </c>
    </row>
    <row r="20" spans="1:5" ht="12.75" customHeight="1" x14ac:dyDescent="0.25">
      <c r="A20" s="40" t="s">
        <v>40</v>
      </c>
      <c r="B20" s="41" t="s">
        <v>41</v>
      </c>
      <c r="C20" s="42" t="s">
        <v>42</v>
      </c>
      <c r="D20" s="802">
        <v>46427.23</v>
      </c>
      <c r="E20" s="803">
        <v>44969</v>
      </c>
    </row>
    <row r="21" spans="1:5" ht="12.75" customHeight="1" x14ac:dyDescent="0.25">
      <c r="A21" s="40" t="s">
        <v>43</v>
      </c>
      <c r="B21" s="41" t="s">
        <v>44</v>
      </c>
      <c r="C21" s="42" t="s">
        <v>45</v>
      </c>
      <c r="D21" s="802"/>
      <c r="E21" s="803"/>
    </row>
    <row r="22" spans="1:5" ht="12.75" customHeight="1" x14ac:dyDescent="0.25">
      <c r="A22" s="40" t="s">
        <v>46</v>
      </c>
      <c r="B22" s="41" t="s">
        <v>47</v>
      </c>
      <c r="C22" s="42" t="s">
        <v>48</v>
      </c>
      <c r="D22" s="802"/>
      <c r="E22" s="803"/>
    </row>
    <row r="23" spans="1:5" ht="12.75" customHeight="1" x14ac:dyDescent="0.25">
      <c r="A23" s="40" t="s">
        <v>49</v>
      </c>
      <c r="B23" s="41" t="s">
        <v>50</v>
      </c>
      <c r="C23" s="42" t="s">
        <v>51</v>
      </c>
      <c r="D23" s="802">
        <v>10534.04</v>
      </c>
      <c r="E23" s="803">
        <v>7177.86</v>
      </c>
    </row>
    <row r="24" spans="1:5" ht="12.75" customHeight="1" x14ac:dyDescent="0.25">
      <c r="A24" s="40" t="s">
        <v>52</v>
      </c>
      <c r="B24" s="41" t="s">
        <v>53</v>
      </c>
      <c r="C24" s="42" t="s">
        <v>54</v>
      </c>
      <c r="D24" s="802">
        <v>53998.32</v>
      </c>
      <c r="E24" s="803">
        <v>65228.88</v>
      </c>
    </row>
    <row r="25" spans="1:5" ht="12.75" customHeight="1" x14ac:dyDescent="0.25">
      <c r="A25" s="40" t="s">
        <v>55</v>
      </c>
      <c r="B25" s="41" t="s">
        <v>56</v>
      </c>
      <c r="C25" s="42" t="s">
        <v>57</v>
      </c>
      <c r="D25" s="802">
        <v>5182.12</v>
      </c>
      <c r="E25" s="803">
        <v>16149.73</v>
      </c>
    </row>
    <row r="26" spans="1:5" ht="12.75" customHeight="1" x14ac:dyDescent="0.25">
      <c r="A26" s="40" t="s">
        <v>58</v>
      </c>
      <c r="B26" s="41" t="s">
        <v>59</v>
      </c>
      <c r="C26" s="42" t="s">
        <v>60</v>
      </c>
      <c r="D26" s="802"/>
      <c r="E26" s="803"/>
    </row>
    <row r="27" spans="1:5" ht="12.75" customHeight="1" x14ac:dyDescent="0.25">
      <c r="A27" s="43" t="s">
        <v>61</v>
      </c>
      <c r="B27" s="41" t="s">
        <v>62</v>
      </c>
      <c r="C27" s="42" t="s">
        <v>63</v>
      </c>
      <c r="D27" s="925">
        <f>SUM(D28:D34)</f>
        <v>0</v>
      </c>
      <c r="E27" s="926">
        <f>SUM(E28:E34)</f>
        <v>0</v>
      </c>
    </row>
    <row r="28" spans="1:5" ht="12.75" customHeight="1" x14ac:dyDescent="0.25">
      <c r="A28" s="40" t="s">
        <v>64</v>
      </c>
      <c r="B28" s="41" t="s">
        <v>65</v>
      </c>
      <c r="C28" s="42" t="s">
        <v>66</v>
      </c>
      <c r="D28" s="802"/>
      <c r="E28" s="803"/>
    </row>
    <row r="29" spans="1:5" ht="12.75" customHeight="1" x14ac:dyDescent="0.25">
      <c r="A29" s="40" t="s">
        <v>67</v>
      </c>
      <c r="B29" s="41" t="s">
        <v>68</v>
      </c>
      <c r="C29" s="42" t="s">
        <v>69</v>
      </c>
      <c r="D29" s="802"/>
      <c r="E29" s="803"/>
    </row>
    <row r="30" spans="1:5" ht="12.75" customHeight="1" x14ac:dyDescent="0.25">
      <c r="A30" s="40" t="s">
        <v>70</v>
      </c>
      <c r="B30" s="41" t="s">
        <v>71</v>
      </c>
      <c r="C30" s="42" t="s">
        <v>72</v>
      </c>
      <c r="D30" s="802"/>
      <c r="E30" s="803"/>
    </row>
    <row r="31" spans="1:5" ht="12.75" customHeight="1" x14ac:dyDescent="0.25">
      <c r="A31" s="40" t="s">
        <v>73</v>
      </c>
      <c r="B31" s="41" t="s">
        <v>74</v>
      </c>
      <c r="C31" s="42" t="s">
        <v>75</v>
      </c>
      <c r="D31" s="802"/>
      <c r="E31" s="803"/>
    </row>
    <row r="32" spans="1:5" ht="12.75" customHeight="1" x14ac:dyDescent="0.25">
      <c r="A32" s="40" t="s">
        <v>76</v>
      </c>
      <c r="B32" s="41" t="s">
        <v>77</v>
      </c>
      <c r="C32" s="42" t="s">
        <v>78</v>
      </c>
      <c r="D32" s="802"/>
      <c r="E32" s="803"/>
    </row>
    <row r="33" spans="1:5" ht="12.75" customHeight="1" x14ac:dyDescent="0.25">
      <c r="A33" s="40" t="s">
        <v>79</v>
      </c>
      <c r="B33" s="41" t="s">
        <v>80</v>
      </c>
      <c r="C33" s="42" t="s">
        <v>81</v>
      </c>
      <c r="D33" s="802"/>
      <c r="E33" s="803"/>
    </row>
    <row r="34" spans="1:5" ht="12.75" customHeight="1" x14ac:dyDescent="0.25">
      <c r="A34" s="40" t="s">
        <v>601</v>
      </c>
      <c r="B34" s="41" t="s">
        <v>82</v>
      </c>
      <c r="C34" s="42" t="s">
        <v>83</v>
      </c>
      <c r="D34" s="802"/>
      <c r="E34" s="803"/>
    </row>
    <row r="35" spans="1:5" ht="12.75" customHeight="1" x14ac:dyDescent="0.25">
      <c r="A35" s="43" t="s">
        <v>84</v>
      </c>
      <c r="B35" s="41" t="s">
        <v>85</v>
      </c>
      <c r="C35" s="42" t="s">
        <v>86</v>
      </c>
      <c r="D35" s="925">
        <f>SUM(D36:D46)</f>
        <v>-56285.270000000004</v>
      </c>
      <c r="E35" s="926">
        <f>SUM(E36:E46)</f>
        <v>-54158.22</v>
      </c>
    </row>
    <row r="36" spans="1:5" ht="12.75" customHeight="1" x14ac:dyDescent="0.25">
      <c r="A36" s="40" t="s">
        <v>87</v>
      </c>
      <c r="B36" s="41" t="s">
        <v>88</v>
      </c>
      <c r="C36" s="42" t="s">
        <v>89</v>
      </c>
      <c r="D36" s="802"/>
      <c r="E36" s="803"/>
    </row>
    <row r="37" spans="1:5" ht="12.75" customHeight="1" x14ac:dyDescent="0.25">
      <c r="A37" s="40" t="s">
        <v>90</v>
      </c>
      <c r="B37" s="41" t="s">
        <v>91</v>
      </c>
      <c r="C37" s="42" t="s">
        <v>92</v>
      </c>
      <c r="D37" s="802">
        <v>-10078.950000000001</v>
      </c>
      <c r="E37" s="803">
        <v>-11065.42</v>
      </c>
    </row>
    <row r="38" spans="1:5" ht="12.75" customHeight="1" x14ac:dyDescent="0.25">
      <c r="A38" s="40" t="s">
        <v>93</v>
      </c>
      <c r="B38" s="41" t="s">
        <v>94</v>
      </c>
      <c r="C38" s="42" t="s">
        <v>95</v>
      </c>
      <c r="D38" s="802"/>
      <c r="E38" s="803"/>
    </row>
    <row r="39" spans="1:5" ht="12.75" customHeight="1" x14ac:dyDescent="0.25">
      <c r="A39" s="40" t="s">
        <v>96</v>
      </c>
      <c r="B39" s="41" t="s">
        <v>97</v>
      </c>
      <c r="C39" s="42" t="s">
        <v>98</v>
      </c>
      <c r="D39" s="802">
        <v>-752.3</v>
      </c>
      <c r="E39" s="803">
        <v>-126.61</v>
      </c>
    </row>
    <row r="40" spans="1:5" ht="12.75" customHeight="1" x14ac:dyDescent="0.25">
      <c r="A40" s="40" t="s">
        <v>99</v>
      </c>
      <c r="B40" s="41" t="s">
        <v>100</v>
      </c>
      <c r="C40" s="42" t="s">
        <v>101</v>
      </c>
      <c r="D40" s="802"/>
      <c r="E40" s="803"/>
    </row>
    <row r="41" spans="1:5" ht="12.75" customHeight="1" x14ac:dyDescent="0.25">
      <c r="A41" s="40" t="s">
        <v>102</v>
      </c>
      <c r="B41" s="41" t="s">
        <v>103</v>
      </c>
      <c r="C41" s="42" t="s">
        <v>104</v>
      </c>
      <c r="D41" s="802">
        <v>-7046.7</v>
      </c>
      <c r="E41" s="803">
        <v>-7735.62</v>
      </c>
    </row>
    <row r="42" spans="1:5" ht="12.75" customHeight="1" x14ac:dyDescent="0.25">
      <c r="A42" s="40" t="s">
        <v>105</v>
      </c>
      <c r="B42" s="41" t="s">
        <v>106</v>
      </c>
      <c r="C42" s="42" t="s">
        <v>107</v>
      </c>
      <c r="D42" s="802">
        <v>-26299.55</v>
      </c>
      <c r="E42" s="803">
        <v>-25926.16</v>
      </c>
    </row>
    <row r="43" spans="1:5" ht="12.75" customHeight="1" x14ac:dyDescent="0.25">
      <c r="A43" s="40" t="s">
        <v>108</v>
      </c>
      <c r="B43" s="41" t="s">
        <v>109</v>
      </c>
      <c r="C43" s="42" t="s">
        <v>110</v>
      </c>
      <c r="D43" s="802"/>
      <c r="E43" s="803"/>
    </row>
    <row r="44" spans="1:5" ht="12.75" customHeight="1" x14ac:dyDescent="0.25">
      <c r="A44" s="40" t="s">
        <v>111</v>
      </c>
      <c r="B44" s="41" t="s">
        <v>112</v>
      </c>
      <c r="C44" s="42" t="s">
        <v>113</v>
      </c>
      <c r="D44" s="802"/>
      <c r="E44" s="803"/>
    </row>
    <row r="45" spans="1:5" ht="12.75" customHeight="1" x14ac:dyDescent="0.25">
      <c r="A45" s="40" t="s">
        <v>689</v>
      </c>
      <c r="B45" s="41" t="s">
        <v>114</v>
      </c>
      <c r="C45" s="42" t="s">
        <v>115</v>
      </c>
      <c r="D45" s="802">
        <v>-10534.04</v>
      </c>
      <c r="E45" s="803">
        <v>-7177.86</v>
      </c>
    </row>
    <row r="46" spans="1:5" ht="13.5" thickBot="1" x14ac:dyDescent="0.3">
      <c r="A46" s="44" t="s">
        <v>690</v>
      </c>
      <c r="B46" s="45" t="s">
        <v>116</v>
      </c>
      <c r="C46" s="46" t="s">
        <v>117</v>
      </c>
      <c r="D46" s="804">
        <v>-1573.73</v>
      </c>
      <c r="E46" s="805">
        <v>-2126.5500000000002</v>
      </c>
    </row>
    <row r="47" spans="1:5" ht="12.75" customHeight="1" x14ac:dyDescent="0.25">
      <c r="A47" s="47" t="s">
        <v>118</v>
      </c>
      <c r="B47" s="48" t="s">
        <v>119</v>
      </c>
      <c r="C47" s="49" t="s">
        <v>120</v>
      </c>
      <c r="D47" s="927">
        <f>D48+D58+D78+D87</f>
        <v>77322.810000000012</v>
      </c>
      <c r="E47" s="928">
        <f>E48+E58+E78+E87</f>
        <v>72493.919999999998</v>
      </c>
    </row>
    <row r="48" spans="1:5" ht="12.75" customHeight="1" x14ac:dyDescent="0.25">
      <c r="A48" s="43" t="s">
        <v>121</v>
      </c>
      <c r="B48" s="41" t="s">
        <v>122</v>
      </c>
      <c r="C48" s="42" t="s">
        <v>123</v>
      </c>
      <c r="D48" s="925">
        <f>SUM(D49:D57)</f>
        <v>323.03000000000003</v>
      </c>
      <c r="E48" s="926">
        <f>SUM(E49:E57)</f>
        <v>345.67999999999995</v>
      </c>
    </row>
    <row r="49" spans="1:7" ht="12.75" customHeight="1" x14ac:dyDescent="0.25">
      <c r="A49" s="40" t="s">
        <v>124</v>
      </c>
      <c r="B49" s="41" t="s">
        <v>125</v>
      </c>
      <c r="C49" s="42" t="s">
        <v>126</v>
      </c>
      <c r="D49" s="802">
        <v>243.46</v>
      </c>
      <c r="E49" s="803">
        <v>224.16</v>
      </c>
    </row>
    <row r="50" spans="1:7" ht="12.75" customHeight="1" x14ac:dyDescent="0.25">
      <c r="A50" s="40" t="s">
        <v>127</v>
      </c>
      <c r="B50" s="41" t="s">
        <v>128</v>
      </c>
      <c r="C50" s="42" t="s">
        <v>129</v>
      </c>
      <c r="D50" s="802"/>
      <c r="E50" s="803"/>
    </row>
    <row r="51" spans="1:7" ht="12.75" customHeight="1" x14ac:dyDescent="0.25">
      <c r="A51" s="40" t="s">
        <v>130</v>
      </c>
      <c r="B51" s="41" t="s">
        <v>131</v>
      </c>
      <c r="C51" s="42" t="s">
        <v>132</v>
      </c>
      <c r="D51" s="802"/>
      <c r="E51" s="803"/>
    </row>
    <row r="52" spans="1:7" ht="12.75" customHeight="1" x14ac:dyDescent="0.25">
      <c r="A52" s="40" t="s">
        <v>133</v>
      </c>
      <c r="B52" s="41" t="s">
        <v>134</v>
      </c>
      <c r="C52" s="42" t="s">
        <v>135</v>
      </c>
      <c r="D52" s="802"/>
      <c r="E52" s="803"/>
    </row>
    <row r="53" spans="1:7" ht="12.75" customHeight="1" x14ac:dyDescent="0.25">
      <c r="A53" s="40" t="s">
        <v>136</v>
      </c>
      <c r="B53" s="41" t="s">
        <v>137</v>
      </c>
      <c r="C53" s="42" t="s">
        <v>138</v>
      </c>
      <c r="D53" s="802"/>
      <c r="E53" s="803"/>
    </row>
    <row r="54" spans="1:7" ht="12.75" customHeight="1" x14ac:dyDescent="0.25">
      <c r="A54" s="40" t="s">
        <v>139</v>
      </c>
      <c r="B54" s="41" t="s">
        <v>140</v>
      </c>
      <c r="C54" s="42" t="s">
        <v>141</v>
      </c>
      <c r="D54" s="802"/>
      <c r="E54" s="803"/>
    </row>
    <row r="55" spans="1:7" ht="12.75" customHeight="1" x14ac:dyDescent="0.25">
      <c r="A55" s="40" t="s">
        <v>142</v>
      </c>
      <c r="B55" s="41" t="s">
        <v>143</v>
      </c>
      <c r="C55" s="42" t="s">
        <v>144</v>
      </c>
      <c r="D55" s="802">
        <v>74.97</v>
      </c>
      <c r="E55" s="803">
        <v>91.62</v>
      </c>
    </row>
    <row r="56" spans="1:7" ht="12.75" customHeight="1" x14ac:dyDescent="0.25">
      <c r="A56" s="40" t="s">
        <v>145</v>
      </c>
      <c r="B56" s="41" t="s">
        <v>146</v>
      </c>
      <c r="C56" s="42" t="s">
        <v>147</v>
      </c>
      <c r="D56" s="802">
        <v>4.5999999999999996</v>
      </c>
      <c r="E56" s="803">
        <v>29.9</v>
      </c>
    </row>
    <row r="57" spans="1:7" ht="12.75" customHeight="1" x14ac:dyDescent="0.25">
      <c r="A57" s="40" t="s">
        <v>148</v>
      </c>
      <c r="B57" s="962">
        <v>314</v>
      </c>
      <c r="C57" s="42" t="s">
        <v>150</v>
      </c>
      <c r="D57" s="802"/>
      <c r="E57" s="803"/>
    </row>
    <row r="58" spans="1:7" ht="12.75" customHeight="1" x14ac:dyDescent="0.25">
      <c r="A58" s="43" t="s">
        <v>151</v>
      </c>
      <c r="B58" s="41" t="s">
        <v>152</v>
      </c>
      <c r="C58" s="42" t="s">
        <v>153</v>
      </c>
      <c r="D58" s="925">
        <f>SUM(D59:D77)</f>
        <v>3661.85</v>
      </c>
      <c r="E58" s="926">
        <f>SUM(E59:E77)</f>
        <v>1153.24</v>
      </c>
    </row>
    <row r="59" spans="1:7" ht="12.75" customHeight="1" x14ac:dyDescent="0.25">
      <c r="A59" s="40" t="s">
        <v>154</v>
      </c>
      <c r="B59" s="41" t="s">
        <v>155</v>
      </c>
      <c r="C59" s="42" t="s">
        <v>156</v>
      </c>
      <c r="D59" s="802">
        <v>200.79</v>
      </c>
      <c r="E59" s="803">
        <v>206.24</v>
      </c>
    </row>
    <row r="60" spans="1:7" ht="12.75" customHeight="1" x14ac:dyDescent="0.25">
      <c r="A60" s="40" t="s">
        <v>157</v>
      </c>
      <c r="B60" s="41" t="s">
        <v>158</v>
      </c>
      <c r="C60" s="42" t="s">
        <v>159</v>
      </c>
      <c r="D60" s="802"/>
      <c r="E60" s="803"/>
    </row>
    <row r="61" spans="1:7" ht="12.75" customHeight="1" x14ac:dyDescent="0.25">
      <c r="A61" s="40" t="s">
        <v>160</v>
      </c>
      <c r="B61" s="41" t="s">
        <v>161</v>
      </c>
      <c r="C61" s="42" t="s">
        <v>162</v>
      </c>
      <c r="D61" s="802"/>
      <c r="E61" s="803"/>
    </row>
    <row r="62" spans="1:7" ht="12.75" customHeight="1" x14ac:dyDescent="0.25">
      <c r="A62" s="40" t="s">
        <v>163</v>
      </c>
      <c r="B62" s="41" t="s">
        <v>149</v>
      </c>
      <c r="C62" s="42" t="s">
        <v>164</v>
      </c>
      <c r="D62" s="802">
        <v>1076.03</v>
      </c>
      <c r="E62" s="803">
        <v>573.30999999999995</v>
      </c>
    </row>
    <row r="63" spans="1:7" ht="12.75" customHeight="1" x14ac:dyDescent="0.25">
      <c r="A63" s="40" t="s">
        <v>165</v>
      </c>
      <c r="B63" s="41" t="s">
        <v>166</v>
      </c>
      <c r="C63" s="42" t="s">
        <v>167</v>
      </c>
      <c r="D63" s="802">
        <v>235.91</v>
      </c>
      <c r="E63" s="803"/>
    </row>
    <row r="64" spans="1:7" ht="12.75" customHeight="1" x14ac:dyDescent="0.25">
      <c r="A64" s="40" t="s">
        <v>168</v>
      </c>
      <c r="B64" s="41" t="s">
        <v>169</v>
      </c>
      <c r="C64" s="42" t="s">
        <v>170</v>
      </c>
      <c r="D64" s="811">
        <v>12</v>
      </c>
      <c r="E64" s="803">
        <v>2</v>
      </c>
      <c r="F64" s="810"/>
      <c r="G64" s="810"/>
    </row>
    <row r="65" spans="1:13" ht="12.75" customHeight="1" x14ac:dyDescent="0.25">
      <c r="A65" s="329" t="s">
        <v>694</v>
      </c>
      <c r="B65" s="41" t="s">
        <v>171</v>
      </c>
      <c r="C65" s="42" t="s">
        <v>172</v>
      </c>
      <c r="D65" s="802"/>
      <c r="E65" s="803"/>
      <c r="F65" s="809"/>
      <c r="G65" s="146"/>
      <c r="H65" s="146"/>
      <c r="I65" s="146"/>
      <c r="J65" s="146"/>
      <c r="K65" s="146"/>
      <c r="L65" s="146"/>
      <c r="M65" s="146"/>
    </row>
    <row r="66" spans="1:13" ht="12.75" customHeight="1" x14ac:dyDescent="0.25">
      <c r="A66" s="40" t="s">
        <v>173</v>
      </c>
      <c r="B66" s="41" t="s">
        <v>174</v>
      </c>
      <c r="C66" s="42" t="s">
        <v>175</v>
      </c>
      <c r="D66" s="802">
        <v>38</v>
      </c>
      <c r="E66" s="803">
        <v>116</v>
      </c>
      <c r="F66" s="146"/>
      <c r="G66" s="146"/>
      <c r="H66" s="146"/>
      <c r="I66" s="146"/>
      <c r="J66" s="146"/>
      <c r="K66" s="146"/>
      <c r="L66" s="146"/>
      <c r="M66" s="146"/>
    </row>
    <row r="67" spans="1:13" ht="12.75" customHeight="1" x14ac:dyDescent="0.25">
      <c r="A67" s="40" t="s">
        <v>176</v>
      </c>
      <c r="B67" s="41" t="s">
        <v>177</v>
      </c>
      <c r="C67" s="42" t="s">
        <v>178</v>
      </c>
      <c r="D67" s="802"/>
      <c r="E67" s="803"/>
    </row>
    <row r="68" spans="1:13" ht="12.75" customHeight="1" x14ac:dyDescent="0.25">
      <c r="A68" s="40" t="s">
        <v>179</v>
      </c>
      <c r="B68" s="41" t="s">
        <v>180</v>
      </c>
      <c r="C68" s="42" t="s">
        <v>181</v>
      </c>
      <c r="D68" s="802"/>
      <c r="E68" s="803"/>
    </row>
    <row r="69" spans="1:13" ht="12.75" customHeight="1" x14ac:dyDescent="0.25">
      <c r="A69" s="40" t="s">
        <v>182</v>
      </c>
      <c r="B69" s="41" t="s">
        <v>183</v>
      </c>
      <c r="C69" s="42" t="s">
        <v>184</v>
      </c>
      <c r="D69" s="802"/>
      <c r="E69" s="803">
        <v>1.67</v>
      </c>
    </row>
    <row r="70" spans="1:13" ht="12.75" customHeight="1" x14ac:dyDescent="0.25">
      <c r="A70" s="40" t="s">
        <v>185</v>
      </c>
      <c r="B70" s="41" t="s">
        <v>186</v>
      </c>
      <c r="C70" s="42" t="s">
        <v>187</v>
      </c>
      <c r="D70" s="802"/>
      <c r="E70" s="803"/>
    </row>
    <row r="71" spans="1:13" ht="12.75" customHeight="1" x14ac:dyDescent="0.25">
      <c r="A71" s="40" t="s">
        <v>688</v>
      </c>
      <c r="B71" s="41" t="s">
        <v>188</v>
      </c>
      <c r="C71" s="42" t="s">
        <v>189</v>
      </c>
      <c r="D71" s="802"/>
      <c r="E71" s="803"/>
    </row>
    <row r="72" spans="1:13" ht="12.75" customHeight="1" x14ac:dyDescent="0.25">
      <c r="A72" s="40" t="s">
        <v>190</v>
      </c>
      <c r="B72" s="41" t="s">
        <v>191</v>
      </c>
      <c r="C72" s="42" t="s">
        <v>192</v>
      </c>
      <c r="D72" s="802"/>
      <c r="E72" s="803"/>
    </row>
    <row r="73" spans="1:13" ht="12.75" customHeight="1" x14ac:dyDescent="0.25">
      <c r="A73" s="40" t="s">
        <v>602</v>
      </c>
      <c r="B73" s="41" t="s">
        <v>193</v>
      </c>
      <c r="C73" s="42" t="s">
        <v>194</v>
      </c>
      <c r="D73" s="802"/>
      <c r="E73" s="803"/>
    </row>
    <row r="74" spans="1:13" ht="12.75" customHeight="1" x14ac:dyDescent="0.25">
      <c r="A74" s="40" t="s">
        <v>603</v>
      </c>
      <c r="B74" s="41" t="s">
        <v>195</v>
      </c>
      <c r="C74" s="42" t="s">
        <v>196</v>
      </c>
      <c r="D74" s="802"/>
      <c r="E74" s="803"/>
    </row>
    <row r="75" spans="1:13" ht="12.75" customHeight="1" x14ac:dyDescent="0.25">
      <c r="A75" s="40" t="s">
        <v>197</v>
      </c>
      <c r="B75" s="41" t="s">
        <v>198</v>
      </c>
      <c r="C75" s="42" t="s">
        <v>199</v>
      </c>
      <c r="D75" s="811">
        <v>3</v>
      </c>
      <c r="E75" s="812">
        <v>0</v>
      </c>
      <c r="F75" s="810"/>
      <c r="G75" s="810"/>
    </row>
    <row r="76" spans="1:13" ht="12.75" customHeight="1" x14ac:dyDescent="0.25">
      <c r="A76" s="40" t="s">
        <v>200</v>
      </c>
      <c r="B76" s="41" t="s">
        <v>201</v>
      </c>
      <c r="C76" s="42" t="s">
        <v>202</v>
      </c>
      <c r="D76" s="802">
        <v>2096.12</v>
      </c>
      <c r="E76" s="803">
        <v>254.02</v>
      </c>
    </row>
    <row r="77" spans="1:13" ht="12.75" customHeight="1" x14ac:dyDescent="0.25">
      <c r="A77" s="40" t="s">
        <v>203</v>
      </c>
      <c r="B77" s="41" t="s">
        <v>204</v>
      </c>
      <c r="C77" s="42" t="s">
        <v>205</v>
      </c>
      <c r="D77" s="802"/>
      <c r="E77" s="803"/>
    </row>
    <row r="78" spans="1:13" ht="12.75" customHeight="1" x14ac:dyDescent="0.25">
      <c r="A78" s="43" t="s">
        <v>206</v>
      </c>
      <c r="B78" s="41" t="s">
        <v>207</v>
      </c>
      <c r="C78" s="42" t="s">
        <v>208</v>
      </c>
      <c r="D78" s="925">
        <f>SUM(D79:D86)</f>
        <v>72882.63</v>
      </c>
      <c r="E78" s="926">
        <f>SUM(E79:E86)</f>
        <v>69945.649999999994</v>
      </c>
    </row>
    <row r="79" spans="1:13" ht="12.75" customHeight="1" x14ac:dyDescent="0.25">
      <c r="A79" s="40" t="s">
        <v>209</v>
      </c>
      <c r="B79" s="41" t="s">
        <v>210</v>
      </c>
      <c r="C79" s="42" t="s">
        <v>211</v>
      </c>
      <c r="D79" s="802">
        <v>319.77999999999997</v>
      </c>
      <c r="E79" s="803">
        <v>323.02999999999997</v>
      </c>
    </row>
    <row r="80" spans="1:13" ht="12.75" customHeight="1" x14ac:dyDescent="0.25">
      <c r="A80" s="40" t="s">
        <v>212</v>
      </c>
      <c r="B80" s="41" t="s">
        <v>213</v>
      </c>
      <c r="C80" s="42" t="s">
        <v>214</v>
      </c>
      <c r="D80" s="802">
        <v>85.6</v>
      </c>
      <c r="E80" s="803">
        <v>70.650000000000006</v>
      </c>
    </row>
    <row r="81" spans="1:7" ht="12.75" customHeight="1" x14ac:dyDescent="0.25">
      <c r="A81" s="40" t="s">
        <v>215</v>
      </c>
      <c r="B81" s="41" t="s">
        <v>216</v>
      </c>
      <c r="C81" s="42" t="s">
        <v>217</v>
      </c>
      <c r="D81" s="802">
        <v>72477.25</v>
      </c>
      <c r="E81" s="803">
        <v>69551.97</v>
      </c>
    </row>
    <row r="82" spans="1:7" ht="12.75" customHeight="1" x14ac:dyDescent="0.25">
      <c r="A82" s="40" t="s">
        <v>218</v>
      </c>
      <c r="B82" s="41" t="s">
        <v>219</v>
      </c>
      <c r="C82" s="42" t="s">
        <v>220</v>
      </c>
      <c r="D82" s="802"/>
      <c r="E82" s="803"/>
    </row>
    <row r="83" spans="1:7" ht="12.75" customHeight="1" x14ac:dyDescent="0.25">
      <c r="A83" s="40" t="s">
        <v>221</v>
      </c>
      <c r="B83" s="41" t="s">
        <v>222</v>
      </c>
      <c r="C83" s="42" t="s">
        <v>223</v>
      </c>
      <c r="D83" s="802"/>
      <c r="E83" s="803"/>
    </row>
    <row r="84" spans="1:7" ht="12.75" customHeight="1" x14ac:dyDescent="0.25">
      <c r="A84" s="40" t="s">
        <v>224</v>
      </c>
      <c r="B84" s="41" t="s">
        <v>225</v>
      </c>
      <c r="C84" s="42" t="s">
        <v>226</v>
      </c>
      <c r="D84" s="802"/>
      <c r="E84" s="803"/>
      <c r="G84" s="202"/>
    </row>
    <row r="85" spans="1:7" ht="12.75" customHeight="1" x14ac:dyDescent="0.25">
      <c r="A85" s="40" t="s">
        <v>227</v>
      </c>
      <c r="B85" s="41" t="s">
        <v>228</v>
      </c>
      <c r="C85" s="42" t="s">
        <v>229</v>
      </c>
      <c r="D85" s="802"/>
      <c r="E85" s="803"/>
    </row>
    <row r="86" spans="1:7" ht="12.75" customHeight="1" x14ac:dyDescent="0.25">
      <c r="A86" s="40" t="s">
        <v>230</v>
      </c>
      <c r="B86" s="41" t="s">
        <v>231</v>
      </c>
      <c r="C86" s="42" t="s">
        <v>232</v>
      </c>
      <c r="D86" s="802"/>
      <c r="E86" s="803"/>
    </row>
    <row r="87" spans="1:7" ht="12.75" customHeight="1" x14ac:dyDescent="0.25">
      <c r="A87" s="43" t="s">
        <v>233</v>
      </c>
      <c r="B87" s="41" t="s">
        <v>234</v>
      </c>
      <c r="C87" s="42" t="s">
        <v>235</v>
      </c>
      <c r="D87" s="925">
        <f>SUM(D88:D90)</f>
        <v>455.3</v>
      </c>
      <c r="E87" s="926">
        <f>SUM(E88:E90)</f>
        <v>1049.3499999999999</v>
      </c>
    </row>
    <row r="88" spans="1:7" ht="12.75" customHeight="1" x14ac:dyDescent="0.25">
      <c r="A88" s="40" t="s">
        <v>236</v>
      </c>
      <c r="B88" s="41" t="s">
        <v>237</v>
      </c>
      <c r="C88" s="42" t="s">
        <v>238</v>
      </c>
      <c r="D88" s="802">
        <v>151.36000000000001</v>
      </c>
      <c r="E88" s="803">
        <v>379.91</v>
      </c>
    </row>
    <row r="89" spans="1:7" ht="12.75" customHeight="1" x14ac:dyDescent="0.25">
      <c r="A89" s="40" t="s">
        <v>239</v>
      </c>
      <c r="B89" s="41" t="s">
        <v>240</v>
      </c>
      <c r="C89" s="42" t="s">
        <v>241</v>
      </c>
      <c r="D89" s="802">
        <v>11.25</v>
      </c>
      <c r="E89" s="803">
        <v>4.66</v>
      </c>
    </row>
    <row r="90" spans="1:7" ht="12.75" customHeight="1" x14ac:dyDescent="0.25">
      <c r="A90" s="40" t="s">
        <v>242</v>
      </c>
      <c r="B90" s="41" t="s">
        <v>243</v>
      </c>
      <c r="C90" s="42" t="s">
        <v>244</v>
      </c>
      <c r="D90" s="802">
        <v>292.69</v>
      </c>
      <c r="E90" s="803">
        <v>664.78</v>
      </c>
    </row>
    <row r="91" spans="1:7" ht="12.75" customHeight="1" thickBot="1" x14ac:dyDescent="0.3">
      <c r="A91" s="44" t="s">
        <v>245</v>
      </c>
      <c r="B91" s="45" t="s">
        <v>246</v>
      </c>
      <c r="C91" s="46" t="s">
        <v>247</v>
      </c>
      <c r="D91" s="929">
        <v>259684</v>
      </c>
      <c r="E91" s="930">
        <f>E7+E47</f>
        <v>273017.19</v>
      </c>
    </row>
    <row r="92" spans="1:7" ht="12.75" customHeight="1" thickBot="1" x14ac:dyDescent="0.3">
      <c r="A92" s="50" t="s">
        <v>248</v>
      </c>
      <c r="B92" s="973" t="s">
        <v>249</v>
      </c>
      <c r="C92" s="974"/>
      <c r="D92" s="198" t="s">
        <v>653</v>
      </c>
      <c r="E92" s="199" t="s">
        <v>654</v>
      </c>
    </row>
    <row r="93" spans="1:7" ht="12.75" customHeight="1" x14ac:dyDescent="0.25">
      <c r="A93" s="51" t="s">
        <v>250</v>
      </c>
      <c r="B93" s="38" t="s">
        <v>251</v>
      </c>
      <c r="C93" s="39" t="s">
        <v>252</v>
      </c>
      <c r="D93" s="931">
        <v>241969</v>
      </c>
      <c r="E93" s="932">
        <f>E94+E98</f>
        <v>254956</v>
      </c>
    </row>
    <row r="94" spans="1:7" ht="12.75" customHeight="1" x14ac:dyDescent="0.25">
      <c r="A94" s="40" t="s">
        <v>253</v>
      </c>
      <c r="B94" s="41" t="s">
        <v>254</v>
      </c>
      <c r="C94" s="42" t="s">
        <v>255</v>
      </c>
      <c r="D94" s="925">
        <f>SUM(D95:D97)</f>
        <v>240630.76</v>
      </c>
      <c r="E94" s="926">
        <f>SUM(E95:E97)</f>
        <v>253811</v>
      </c>
    </row>
    <row r="95" spans="1:7" ht="12.75" customHeight="1" x14ac:dyDescent="0.25">
      <c r="A95" s="40" t="s">
        <v>256</v>
      </c>
      <c r="B95" s="41" t="s">
        <v>257</v>
      </c>
      <c r="C95" s="42" t="s">
        <v>258</v>
      </c>
      <c r="D95" s="802">
        <v>182090</v>
      </c>
      <c r="E95" s="803">
        <v>199616</v>
      </c>
    </row>
    <row r="96" spans="1:7" ht="12.75" customHeight="1" x14ac:dyDescent="0.25">
      <c r="A96" s="40" t="s">
        <v>259</v>
      </c>
      <c r="B96" s="41" t="s">
        <v>260</v>
      </c>
      <c r="C96" s="42" t="s">
        <v>261</v>
      </c>
      <c r="D96" s="802">
        <v>58540.76</v>
      </c>
      <c r="E96" s="803">
        <v>54195</v>
      </c>
    </row>
    <row r="97" spans="1:6" ht="12.75" customHeight="1" x14ac:dyDescent="0.25">
      <c r="A97" s="40" t="s">
        <v>262</v>
      </c>
      <c r="B97" s="41" t="s">
        <v>263</v>
      </c>
      <c r="C97" s="42" t="s">
        <v>264</v>
      </c>
      <c r="D97" s="802"/>
      <c r="E97" s="803"/>
      <c r="F97" s="136"/>
    </row>
    <row r="98" spans="1:6" ht="12.75" customHeight="1" x14ac:dyDescent="0.25">
      <c r="A98" s="43" t="s">
        <v>691</v>
      </c>
      <c r="B98" s="41" t="s">
        <v>265</v>
      </c>
      <c r="C98" s="42" t="s">
        <v>266</v>
      </c>
      <c r="D98" s="925">
        <f>SUM(D99:D101)</f>
        <v>1339</v>
      </c>
      <c r="E98" s="926">
        <f>SUM(E99:E101)</f>
        <v>1145</v>
      </c>
    </row>
    <row r="99" spans="1:6" ht="12.75" customHeight="1" x14ac:dyDescent="0.25">
      <c r="A99" s="40" t="s">
        <v>267</v>
      </c>
      <c r="B99" s="41" t="s">
        <v>268</v>
      </c>
      <c r="C99" s="42" t="s">
        <v>269</v>
      </c>
      <c r="D99" s="802">
        <v>1339</v>
      </c>
      <c r="E99" s="803">
        <v>1145</v>
      </c>
    </row>
    <row r="100" spans="1:6" ht="12.75" customHeight="1" x14ac:dyDescent="0.25">
      <c r="A100" s="40" t="s">
        <v>270</v>
      </c>
      <c r="B100" s="41" t="s">
        <v>271</v>
      </c>
      <c r="C100" s="42" t="s">
        <v>272</v>
      </c>
      <c r="D100" s="802"/>
      <c r="E100" s="803"/>
    </row>
    <row r="101" spans="1:6" ht="12.75" customHeight="1" x14ac:dyDescent="0.25">
      <c r="A101" s="40" t="s">
        <v>693</v>
      </c>
      <c r="B101" s="41" t="s">
        <v>273</v>
      </c>
      <c r="C101" s="42" t="s">
        <v>274</v>
      </c>
      <c r="D101" s="802"/>
      <c r="E101" s="803"/>
    </row>
    <row r="102" spans="1:6" ht="12.75" customHeight="1" x14ac:dyDescent="0.25">
      <c r="A102" s="40" t="s">
        <v>275</v>
      </c>
      <c r="B102" s="52" t="s">
        <v>276</v>
      </c>
      <c r="C102" s="42" t="s">
        <v>277</v>
      </c>
      <c r="D102" s="925">
        <v>17714</v>
      </c>
      <c r="E102" s="926">
        <f>E103+E105+E113+E137</f>
        <v>18061.009999999998</v>
      </c>
    </row>
    <row r="103" spans="1:6" ht="12.75" customHeight="1" x14ac:dyDescent="0.25">
      <c r="A103" s="40" t="s">
        <v>278</v>
      </c>
      <c r="B103" s="41" t="s">
        <v>279</v>
      </c>
      <c r="C103" s="42" t="s">
        <v>280</v>
      </c>
      <c r="D103" s="802"/>
      <c r="E103" s="803"/>
    </row>
    <row r="104" spans="1:6" ht="12.75" customHeight="1" x14ac:dyDescent="0.25">
      <c r="A104" s="40" t="s">
        <v>281</v>
      </c>
      <c r="B104" s="41" t="s">
        <v>282</v>
      </c>
      <c r="C104" s="42" t="s">
        <v>283</v>
      </c>
      <c r="D104" s="802"/>
      <c r="E104" s="803"/>
    </row>
    <row r="105" spans="1:6" ht="12.75" customHeight="1" x14ac:dyDescent="0.25">
      <c r="A105" s="40" t="s">
        <v>284</v>
      </c>
      <c r="B105" s="41" t="s">
        <v>285</v>
      </c>
      <c r="C105" s="42" t="s">
        <v>286</v>
      </c>
      <c r="D105" s="925">
        <f>SUM(D106:D112)</f>
        <v>0</v>
      </c>
      <c r="E105" s="926">
        <f>SUM(E106:E112)</f>
        <v>0</v>
      </c>
    </row>
    <row r="106" spans="1:6" ht="12.75" customHeight="1" x14ac:dyDescent="0.25">
      <c r="A106" s="40" t="s">
        <v>287</v>
      </c>
      <c r="B106" s="41" t="s">
        <v>288</v>
      </c>
      <c r="C106" s="42" t="s">
        <v>289</v>
      </c>
      <c r="D106" s="802"/>
      <c r="E106" s="803"/>
    </row>
    <row r="107" spans="1:6" ht="12.75" customHeight="1" x14ac:dyDescent="0.25">
      <c r="A107" s="40" t="s">
        <v>604</v>
      </c>
      <c r="B107" s="41" t="s">
        <v>290</v>
      </c>
      <c r="C107" s="42" t="s">
        <v>291</v>
      </c>
      <c r="D107" s="802"/>
      <c r="E107" s="803"/>
    </row>
    <row r="108" spans="1:6" ht="12.75" customHeight="1" x14ac:dyDescent="0.25">
      <c r="A108" s="40" t="s">
        <v>292</v>
      </c>
      <c r="B108" s="41" t="s">
        <v>293</v>
      </c>
      <c r="C108" s="42" t="s">
        <v>294</v>
      </c>
      <c r="D108" s="802"/>
      <c r="E108" s="803"/>
    </row>
    <row r="109" spans="1:6" ht="12.75" customHeight="1" x14ac:dyDescent="0.25">
      <c r="A109" s="40" t="s">
        <v>295</v>
      </c>
      <c r="B109" s="41" t="s">
        <v>296</v>
      </c>
      <c r="C109" s="42" t="s">
        <v>297</v>
      </c>
      <c r="D109" s="802"/>
      <c r="E109" s="803"/>
    </row>
    <row r="110" spans="1:6" ht="12.75" customHeight="1" x14ac:dyDescent="0.25">
      <c r="A110" s="40" t="s">
        <v>298</v>
      </c>
      <c r="B110" s="41" t="s">
        <v>299</v>
      </c>
      <c r="C110" s="42" t="s">
        <v>300</v>
      </c>
      <c r="D110" s="802"/>
      <c r="E110" s="803"/>
    </row>
    <row r="111" spans="1:6" ht="12.75" customHeight="1" x14ac:dyDescent="0.25">
      <c r="A111" s="40" t="s">
        <v>301</v>
      </c>
      <c r="B111" s="41" t="s">
        <v>302</v>
      </c>
      <c r="C111" s="42" t="s">
        <v>303</v>
      </c>
      <c r="D111" s="802"/>
      <c r="E111" s="803"/>
    </row>
    <row r="112" spans="1:6" ht="12.75" customHeight="1" x14ac:dyDescent="0.25">
      <c r="A112" s="40" t="s">
        <v>304</v>
      </c>
      <c r="B112" s="41" t="s">
        <v>305</v>
      </c>
      <c r="C112" s="42" t="s">
        <v>306</v>
      </c>
      <c r="D112" s="802"/>
      <c r="E112" s="803"/>
    </row>
    <row r="113" spans="1:5" ht="12.75" customHeight="1" x14ac:dyDescent="0.25">
      <c r="A113" s="43" t="s">
        <v>307</v>
      </c>
      <c r="B113" s="41" t="s">
        <v>308</v>
      </c>
      <c r="C113" s="42" t="s">
        <v>309</v>
      </c>
      <c r="D113" s="925">
        <v>17581</v>
      </c>
      <c r="E113" s="926">
        <f>SUM(E114:E136)</f>
        <v>17935</v>
      </c>
    </row>
    <row r="114" spans="1:5" ht="12.75" customHeight="1" x14ac:dyDescent="0.25">
      <c r="A114" s="40" t="s">
        <v>310</v>
      </c>
      <c r="B114" s="41" t="s">
        <v>311</v>
      </c>
      <c r="C114" s="42" t="s">
        <v>312</v>
      </c>
      <c r="D114" s="802">
        <v>1273</v>
      </c>
      <c r="E114" s="803">
        <v>2171</v>
      </c>
    </row>
    <row r="115" spans="1:5" ht="12.75" customHeight="1" x14ac:dyDescent="0.25">
      <c r="A115" s="40" t="s">
        <v>313</v>
      </c>
      <c r="B115" s="41" t="s">
        <v>314</v>
      </c>
      <c r="C115" s="42" t="s">
        <v>315</v>
      </c>
      <c r="D115" s="802"/>
      <c r="E115" s="803"/>
    </row>
    <row r="116" spans="1:5" ht="12.75" customHeight="1" x14ac:dyDescent="0.25">
      <c r="A116" s="40" t="s">
        <v>316</v>
      </c>
      <c r="B116" s="41" t="s">
        <v>317</v>
      </c>
      <c r="C116" s="42" t="s">
        <v>318</v>
      </c>
      <c r="D116" s="802">
        <v>4975</v>
      </c>
      <c r="E116" s="803">
        <v>2911</v>
      </c>
    </row>
    <row r="117" spans="1:5" ht="12.75" customHeight="1" x14ac:dyDescent="0.25">
      <c r="A117" s="40" t="s">
        <v>319</v>
      </c>
      <c r="B117" s="41" t="s">
        <v>320</v>
      </c>
      <c r="C117" s="42" t="s">
        <v>321</v>
      </c>
      <c r="D117" s="802">
        <v>177</v>
      </c>
      <c r="E117" s="803">
        <v>255</v>
      </c>
    </row>
    <row r="118" spans="1:5" ht="12.75" customHeight="1" x14ac:dyDescent="0.25">
      <c r="A118" s="40" t="s">
        <v>322</v>
      </c>
      <c r="B118" s="41" t="s">
        <v>323</v>
      </c>
      <c r="C118" s="42" t="s">
        <v>324</v>
      </c>
      <c r="D118" s="802"/>
      <c r="E118" s="803"/>
    </row>
    <row r="119" spans="1:5" ht="12.75" customHeight="1" x14ac:dyDescent="0.25">
      <c r="A119" s="40" t="s">
        <v>325</v>
      </c>
      <c r="B119" s="41" t="s">
        <v>326</v>
      </c>
      <c r="C119" s="42" t="s">
        <v>327</v>
      </c>
      <c r="D119" s="802">
        <v>3802</v>
      </c>
      <c r="E119" s="803">
        <v>3455</v>
      </c>
    </row>
    <row r="120" spans="1:5" ht="12.75" customHeight="1" x14ac:dyDescent="0.25">
      <c r="A120" s="40" t="s">
        <v>659</v>
      </c>
      <c r="B120" s="41" t="s">
        <v>171</v>
      </c>
      <c r="C120" s="42" t="s">
        <v>328</v>
      </c>
      <c r="D120" s="802">
        <v>2048</v>
      </c>
      <c r="E120" s="803">
        <v>1931</v>
      </c>
    </row>
    <row r="121" spans="1:5" ht="12.75" customHeight="1" x14ac:dyDescent="0.25">
      <c r="A121" s="40" t="s">
        <v>329</v>
      </c>
      <c r="B121" s="41" t="s">
        <v>174</v>
      </c>
      <c r="C121" s="42" t="s">
        <v>330</v>
      </c>
      <c r="D121" s="802"/>
      <c r="E121" s="803"/>
    </row>
    <row r="122" spans="1:5" ht="12.75" customHeight="1" x14ac:dyDescent="0.25">
      <c r="A122" s="40" t="s">
        <v>331</v>
      </c>
      <c r="B122" s="41" t="s">
        <v>177</v>
      </c>
      <c r="C122" s="42" t="s">
        <v>332</v>
      </c>
      <c r="D122" s="802">
        <v>632</v>
      </c>
      <c r="E122" s="803">
        <v>583</v>
      </c>
    </row>
    <row r="123" spans="1:5" ht="12.75" customHeight="1" x14ac:dyDescent="0.25">
      <c r="A123" s="40" t="s">
        <v>333</v>
      </c>
      <c r="B123" s="41" t="s">
        <v>180</v>
      </c>
      <c r="C123" s="42" t="s">
        <v>334</v>
      </c>
      <c r="D123" s="802">
        <v>306</v>
      </c>
      <c r="E123" s="803">
        <v>3440</v>
      </c>
    </row>
    <row r="124" spans="1:5" ht="12.75" customHeight="1" x14ac:dyDescent="0.25">
      <c r="A124" s="40" t="s">
        <v>335</v>
      </c>
      <c r="B124" s="41" t="s">
        <v>183</v>
      </c>
      <c r="C124" s="42" t="s">
        <v>336</v>
      </c>
      <c r="D124" s="802">
        <v>3.99</v>
      </c>
      <c r="E124" s="803"/>
    </row>
    <row r="125" spans="1:5" ht="12.75" customHeight="1" x14ac:dyDescent="0.25">
      <c r="A125" s="40" t="s">
        <v>337</v>
      </c>
      <c r="B125" s="41" t="s">
        <v>186</v>
      </c>
      <c r="C125" s="42" t="s">
        <v>338</v>
      </c>
      <c r="D125" s="802">
        <v>193</v>
      </c>
      <c r="E125" s="803">
        <v>131</v>
      </c>
    </row>
    <row r="126" spans="1:5" x14ac:dyDescent="0.25">
      <c r="A126" s="40" t="s">
        <v>687</v>
      </c>
      <c r="B126" s="41" t="s">
        <v>188</v>
      </c>
      <c r="C126" s="42" t="s">
        <v>339</v>
      </c>
      <c r="D126" s="802"/>
      <c r="E126" s="803"/>
    </row>
    <row r="127" spans="1:5" x14ac:dyDescent="0.25">
      <c r="A127" s="329" t="s">
        <v>692</v>
      </c>
      <c r="B127" s="41" t="s">
        <v>340</v>
      </c>
      <c r="C127" s="42" t="s">
        <v>341</v>
      </c>
      <c r="D127" s="802"/>
      <c r="E127" s="803"/>
    </row>
    <row r="128" spans="1:5" ht="12.75" customHeight="1" x14ac:dyDescent="0.25">
      <c r="A128" s="40" t="s">
        <v>342</v>
      </c>
      <c r="B128" s="41" t="s">
        <v>343</v>
      </c>
      <c r="C128" s="42" t="s">
        <v>344</v>
      </c>
      <c r="D128" s="802"/>
      <c r="E128" s="803"/>
    </row>
    <row r="129" spans="1:5" ht="12.75" customHeight="1" x14ac:dyDescent="0.25">
      <c r="A129" s="40" t="s">
        <v>345</v>
      </c>
      <c r="B129" s="41" t="s">
        <v>193</v>
      </c>
      <c r="C129" s="42" t="s">
        <v>346</v>
      </c>
      <c r="D129" s="802"/>
      <c r="E129" s="803"/>
    </row>
    <row r="130" spans="1:5" ht="12.75" customHeight="1" x14ac:dyDescent="0.25">
      <c r="A130" s="40" t="s">
        <v>347</v>
      </c>
      <c r="B130" s="41" t="s">
        <v>348</v>
      </c>
      <c r="C130" s="42" t="s">
        <v>349</v>
      </c>
      <c r="D130" s="802">
        <v>3229</v>
      </c>
      <c r="E130" s="803">
        <v>2735</v>
      </c>
    </row>
    <row r="131" spans="1:5" ht="12.75" customHeight="1" x14ac:dyDescent="0.25">
      <c r="A131" s="40" t="s">
        <v>350</v>
      </c>
      <c r="B131" s="41" t="s">
        <v>351</v>
      </c>
      <c r="C131" s="42" t="s">
        <v>352</v>
      </c>
      <c r="D131" s="802"/>
      <c r="E131" s="803"/>
    </row>
    <row r="132" spans="1:5" ht="12.75" customHeight="1" x14ac:dyDescent="0.25">
      <c r="A132" s="40" t="s">
        <v>353</v>
      </c>
      <c r="B132" s="41" t="s">
        <v>354</v>
      </c>
      <c r="C132" s="42" t="s">
        <v>355</v>
      </c>
      <c r="D132" s="802"/>
      <c r="E132" s="803"/>
    </row>
    <row r="133" spans="1:5" ht="12.75" customHeight="1" x14ac:dyDescent="0.25">
      <c r="A133" s="40" t="s">
        <v>605</v>
      </c>
      <c r="B133" s="41" t="s">
        <v>356</v>
      </c>
      <c r="C133" s="42" t="s">
        <v>357</v>
      </c>
      <c r="D133" s="802"/>
      <c r="E133" s="803"/>
    </row>
    <row r="134" spans="1:5" ht="12.75" customHeight="1" x14ac:dyDescent="0.25">
      <c r="A134" s="40" t="s">
        <v>358</v>
      </c>
      <c r="B134" s="41" t="s">
        <v>359</v>
      </c>
      <c r="C134" s="42" t="s">
        <v>360</v>
      </c>
      <c r="D134" s="802"/>
      <c r="E134" s="803"/>
    </row>
    <row r="135" spans="1:5" ht="12.75" customHeight="1" x14ac:dyDescent="0.25">
      <c r="A135" s="40" t="s">
        <v>361</v>
      </c>
      <c r="B135" s="962">
        <v>389</v>
      </c>
      <c r="C135" s="42" t="s">
        <v>362</v>
      </c>
      <c r="D135" s="802">
        <v>943</v>
      </c>
      <c r="E135" s="803">
        <v>323</v>
      </c>
    </row>
    <row r="136" spans="1:5" ht="12.75" customHeight="1" x14ac:dyDescent="0.25">
      <c r="A136" s="40" t="s">
        <v>363</v>
      </c>
      <c r="B136" s="41" t="s">
        <v>364</v>
      </c>
      <c r="C136" s="42" t="s">
        <v>365</v>
      </c>
      <c r="D136" s="802"/>
      <c r="E136" s="803"/>
    </row>
    <row r="137" spans="1:5" ht="12.75" customHeight="1" x14ac:dyDescent="0.25">
      <c r="A137" s="43" t="s">
        <v>366</v>
      </c>
      <c r="B137" s="41" t="s">
        <v>367</v>
      </c>
      <c r="C137" s="42" t="s">
        <v>368</v>
      </c>
      <c r="D137" s="925">
        <f>SUM(D138:D140)</f>
        <v>133.08000000000001</v>
      </c>
      <c r="E137" s="926">
        <f>SUM(E138:E140)</f>
        <v>126.01</v>
      </c>
    </row>
    <row r="138" spans="1:5" ht="12.75" customHeight="1" x14ac:dyDescent="0.25">
      <c r="A138" s="40" t="s">
        <v>369</v>
      </c>
      <c r="B138" s="41" t="s">
        <v>370</v>
      </c>
      <c r="C138" s="42" t="s">
        <v>371</v>
      </c>
      <c r="D138" s="802"/>
      <c r="E138" s="803"/>
    </row>
    <row r="139" spans="1:5" ht="12.75" customHeight="1" x14ac:dyDescent="0.25">
      <c r="A139" s="40" t="s">
        <v>372</v>
      </c>
      <c r="B139" s="41" t="s">
        <v>373</v>
      </c>
      <c r="C139" s="42" t="s">
        <v>374</v>
      </c>
      <c r="D139" s="802">
        <v>133.08000000000001</v>
      </c>
      <c r="E139" s="803">
        <v>126.01</v>
      </c>
    </row>
    <row r="140" spans="1:5" ht="12.75" customHeight="1" x14ac:dyDescent="0.25">
      <c r="A140" s="40" t="s">
        <v>375</v>
      </c>
      <c r="B140" s="41" t="s">
        <v>376</v>
      </c>
      <c r="C140" s="42" t="s">
        <v>377</v>
      </c>
      <c r="D140" s="802"/>
      <c r="E140" s="803"/>
    </row>
    <row r="141" spans="1:5" ht="12.75" customHeight="1" thickBot="1" x14ac:dyDescent="0.3">
      <c r="A141" s="44" t="s">
        <v>378</v>
      </c>
      <c r="B141" s="53" t="s">
        <v>379</v>
      </c>
      <c r="C141" s="46" t="s">
        <v>380</v>
      </c>
      <c r="D141" s="933">
        <v>259684</v>
      </c>
      <c r="E141" s="930">
        <f>E93+E102</f>
        <v>273017.01</v>
      </c>
    </row>
    <row r="142" spans="1:5" ht="12.75" customHeight="1" x14ac:dyDescent="0.25">
      <c r="A142" s="54"/>
      <c r="B142" s="55"/>
      <c r="C142" s="55"/>
    </row>
    <row r="143" spans="1:5" ht="12.75" customHeight="1" x14ac:dyDescent="0.25">
      <c r="A143" s="54" t="s">
        <v>638</v>
      </c>
      <c r="B143" s="55"/>
      <c r="C143" s="55"/>
    </row>
    <row r="144" spans="1:5" ht="12.75" customHeight="1" x14ac:dyDescent="0.25">
      <c r="A144" s="56" t="s">
        <v>657</v>
      </c>
      <c r="B144" s="57"/>
      <c r="C144" s="57"/>
    </row>
    <row r="145" spans="1:1" x14ac:dyDescent="0.25">
      <c r="A145" s="188" t="s">
        <v>1185</v>
      </c>
    </row>
    <row r="146" spans="1:1" ht="12.75" customHeight="1" x14ac:dyDescent="0.25">
      <c r="A146" s="186" t="s">
        <v>658</v>
      </c>
    </row>
    <row r="147" spans="1:1" ht="12.75" customHeight="1" x14ac:dyDescent="0.25">
      <c r="A147" s="188" t="s">
        <v>1114</v>
      </c>
    </row>
  </sheetData>
  <customSheetViews>
    <customSheetView guid="{2AF6EA2A-E5C5-45EB-B6C4-875AD1E4E056}">
      <pane ySplit="5" topLeftCell="A6" activePane="bottomLeft" state="frozenSplit"/>
      <selection pane="bottomLeft" sqref="A1:E1"/>
      <rowBreaks count="1" manualBreakCount="1">
        <brk id="77" max="4" man="1"/>
      </rowBreaks>
      <pageMargins left="0.59055118110236227" right="0" top="0.39370078740157483" bottom="0.19685039370078741" header="0" footer="0"/>
      <pageSetup paperSize="9" scale="78" orientation="portrait" r:id="rId1"/>
      <headerFooter alignWithMargins="0"/>
    </customSheetView>
  </customSheetViews>
  <mergeCells count="6">
    <mergeCell ref="A4:E4"/>
    <mergeCell ref="A3:E3"/>
    <mergeCell ref="B92:C92"/>
    <mergeCell ref="B6:C6"/>
    <mergeCell ref="A1:E1"/>
    <mergeCell ref="A2:E2"/>
  </mergeCells>
  <pageMargins left="0.59055118110236227" right="0" top="0.39370078740157483" bottom="0.19685039370078741" header="0" footer="0"/>
  <pageSetup paperSize="9" scale="79" fitToHeight="0" orientation="portrait" r:id="rId2"/>
  <headerFooter alignWithMargins="0"/>
  <rowBreaks count="1" manualBreakCount="1">
    <brk id="77" max="4" man="1"/>
  </rowBreaks>
  <ignoredErrors>
    <ignoredError sqref="B9:B46 C7:C46 B49:C56 C47:C48 B93:C121 B122:C134 B58:C91 C57 B136:C141 C13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3"/>
  <sheetViews>
    <sheetView zoomScaleNormal="100" workbookViewId="0">
      <selection activeCell="R10" sqref="R10"/>
    </sheetView>
  </sheetViews>
  <sheetFormatPr defaultColWidth="26.28515625" defaultRowHeight="12.75" x14ac:dyDescent="0.25"/>
  <cols>
    <col min="1" max="1" width="4.28515625" style="450" customWidth="1"/>
    <col min="2" max="2" width="11.85546875" style="450" customWidth="1"/>
    <col min="3" max="3" width="27.7109375" style="450" customWidth="1"/>
    <col min="4" max="4" width="12.140625" style="450" customWidth="1"/>
    <col min="5" max="5" width="10.7109375" style="450" customWidth="1"/>
    <col min="6" max="6" width="11.5703125" style="450" customWidth="1"/>
    <col min="7" max="7" width="10.7109375" style="450" customWidth="1"/>
    <col min="8" max="8" width="11.7109375" style="450" customWidth="1"/>
    <col min="9" max="9" width="10.7109375" style="450" customWidth="1"/>
    <col min="10" max="10" width="12.5703125" style="450" customWidth="1"/>
    <col min="11" max="11" width="2.28515625" style="450" customWidth="1"/>
    <col min="12" max="12" width="10.7109375" style="450" customWidth="1"/>
    <col min="13" max="13" width="14" style="450" customWidth="1"/>
    <col min="14" max="14" width="10.7109375" style="450" customWidth="1"/>
    <col min="15" max="15" width="8.85546875" style="450" customWidth="1"/>
    <col min="16" max="253" width="9.140625" style="450" customWidth="1"/>
    <col min="254" max="254" width="3.28515625" style="450" customWidth="1"/>
    <col min="255" max="255" width="11.85546875" style="450" customWidth="1"/>
    <col min="256" max="16384" width="26.28515625" style="450"/>
  </cols>
  <sheetData>
    <row r="1" spans="1:19" s="18" customFormat="1" ht="15.75" x14ac:dyDescent="0.25">
      <c r="A1" s="447" t="s">
        <v>1143</v>
      </c>
      <c r="C1" s="17"/>
      <c r="D1" s="17"/>
      <c r="E1" s="17"/>
      <c r="F1" s="17"/>
      <c r="G1" s="17"/>
      <c r="H1" s="448"/>
      <c r="I1" s="17"/>
      <c r="J1" s="17"/>
      <c r="K1" s="449"/>
      <c r="L1" s="17"/>
      <c r="M1" s="17"/>
      <c r="N1" s="17"/>
      <c r="P1" s="17"/>
      <c r="Q1" s="17"/>
      <c r="R1" s="17"/>
      <c r="S1" s="17"/>
    </row>
    <row r="2" spans="1:19" ht="13.5" thickBot="1" x14ac:dyDescent="0.3">
      <c r="B2" s="451"/>
      <c r="C2" s="451"/>
      <c r="D2" s="452"/>
      <c r="E2" s="452"/>
      <c r="F2" s="451"/>
      <c r="G2" s="451"/>
      <c r="H2" s="451"/>
      <c r="I2" s="451"/>
      <c r="K2" s="449"/>
      <c r="L2" s="451"/>
      <c r="M2" s="451"/>
      <c r="N2" s="453" t="s">
        <v>499</v>
      </c>
      <c r="O2" s="451"/>
      <c r="P2" s="451"/>
      <c r="Q2" s="451"/>
      <c r="R2" s="451"/>
      <c r="S2" s="451"/>
    </row>
    <row r="3" spans="1:19" ht="27" customHeight="1" x14ac:dyDescent="0.25">
      <c r="A3" s="1089" t="s">
        <v>479</v>
      </c>
      <c r="B3" s="1092" t="s">
        <v>590</v>
      </c>
      <c r="C3" s="1095" t="s">
        <v>748</v>
      </c>
      <c r="D3" s="1098" t="s">
        <v>781</v>
      </c>
      <c r="E3" s="1044"/>
      <c r="F3" s="1044" t="s">
        <v>721</v>
      </c>
      <c r="G3" s="1044"/>
      <c r="H3" s="1044" t="s">
        <v>749</v>
      </c>
      <c r="I3" s="1044"/>
      <c r="J3" s="1049" t="s">
        <v>738</v>
      </c>
      <c r="K3" s="449"/>
      <c r="L3" s="1099" t="s">
        <v>795</v>
      </c>
      <c r="M3" s="1101" t="s">
        <v>865</v>
      </c>
      <c r="N3" s="1103" t="s">
        <v>723</v>
      </c>
    </row>
    <row r="4" spans="1:19" ht="15" customHeight="1" x14ac:dyDescent="0.25">
      <c r="A4" s="1090"/>
      <c r="B4" s="1093"/>
      <c r="C4" s="1096"/>
      <c r="D4" s="454" t="s">
        <v>782</v>
      </c>
      <c r="E4" s="394" t="s">
        <v>645</v>
      </c>
      <c r="F4" s="454" t="s">
        <v>776</v>
      </c>
      <c r="G4" s="394" t="s">
        <v>645</v>
      </c>
      <c r="H4" s="454" t="s">
        <v>750</v>
      </c>
      <c r="I4" s="394" t="s">
        <v>645</v>
      </c>
      <c r="J4" s="1050"/>
      <c r="K4" s="449"/>
      <c r="L4" s="1100"/>
      <c r="M4" s="1102"/>
      <c r="N4" s="1104"/>
    </row>
    <row r="5" spans="1:19" ht="21.75" customHeight="1" thickBot="1" x14ac:dyDescent="0.3">
      <c r="A5" s="1091"/>
      <c r="B5" s="1094"/>
      <c r="C5" s="1097"/>
      <c r="D5" s="395" t="s">
        <v>558</v>
      </c>
      <c r="E5" s="396" t="s">
        <v>559</v>
      </c>
      <c r="F5" s="396" t="s">
        <v>560</v>
      </c>
      <c r="G5" s="396" t="s">
        <v>561</v>
      </c>
      <c r="H5" s="396" t="s">
        <v>642</v>
      </c>
      <c r="I5" s="396" t="s">
        <v>643</v>
      </c>
      <c r="J5" s="398" t="s">
        <v>724</v>
      </c>
      <c r="K5" s="449"/>
      <c r="L5" s="455" t="s">
        <v>565</v>
      </c>
      <c r="M5" s="397" t="s">
        <v>566</v>
      </c>
      <c r="N5" s="398" t="s">
        <v>751</v>
      </c>
    </row>
    <row r="6" spans="1:19" s="449" customFormat="1" ht="12.75" customHeight="1" x14ac:dyDescent="0.25">
      <c r="A6" s="457">
        <v>1</v>
      </c>
      <c r="B6" s="674" t="s">
        <v>1208</v>
      </c>
      <c r="C6" s="848" t="s">
        <v>1209</v>
      </c>
      <c r="D6" s="675"/>
      <c r="E6" s="676"/>
      <c r="F6" s="676">
        <v>599</v>
      </c>
      <c r="G6" s="676">
        <v>599</v>
      </c>
      <c r="H6" s="677">
        <f>+D6+F6</f>
        <v>599</v>
      </c>
      <c r="I6" s="677">
        <f>+E6+G6</f>
        <v>599</v>
      </c>
      <c r="J6" s="678">
        <f>+H6-I6</f>
        <v>0</v>
      </c>
      <c r="K6" s="679"/>
      <c r="L6" s="680">
        <v>171</v>
      </c>
      <c r="M6" s="681"/>
      <c r="N6" s="678">
        <f t="shared" ref="N6:N13" si="0">+I6+L6+M6</f>
        <v>770</v>
      </c>
    </row>
    <row r="7" spans="1:19" ht="12.75" customHeight="1" x14ac:dyDescent="0.25">
      <c r="A7" s="458">
        <f t="shared" ref="A7:A12" si="1">+A6+1</f>
        <v>2</v>
      </c>
      <c r="B7" s="682"/>
      <c r="C7" s="683"/>
      <c r="D7" s="684"/>
      <c r="E7" s="685"/>
      <c r="F7" s="685"/>
      <c r="G7" s="685"/>
      <c r="H7" s="620">
        <f t="shared" ref="H7:I13" si="2">+D7+F7</f>
        <v>0</v>
      </c>
      <c r="I7" s="620">
        <f t="shared" si="2"/>
        <v>0</v>
      </c>
      <c r="J7" s="621">
        <f t="shared" ref="J7:J13" si="3">+H7-I7</f>
        <v>0</v>
      </c>
      <c r="K7" s="686"/>
      <c r="L7" s="684"/>
      <c r="M7" s="685"/>
      <c r="N7" s="621">
        <f t="shared" si="0"/>
        <v>0</v>
      </c>
    </row>
    <row r="8" spans="1:19" ht="12.75" customHeight="1" x14ac:dyDescent="0.25">
      <c r="A8" s="458">
        <f t="shared" si="1"/>
        <v>3</v>
      </c>
      <c r="B8" s="687"/>
      <c r="C8" s="688"/>
      <c r="D8" s="684"/>
      <c r="E8" s="685"/>
      <c r="F8" s="685"/>
      <c r="G8" s="685"/>
      <c r="H8" s="620">
        <f t="shared" si="2"/>
        <v>0</v>
      </c>
      <c r="I8" s="620">
        <f t="shared" si="2"/>
        <v>0</v>
      </c>
      <c r="J8" s="621">
        <f t="shared" si="3"/>
        <v>0</v>
      </c>
      <c r="K8" s="686"/>
      <c r="L8" s="684"/>
      <c r="M8" s="685"/>
      <c r="N8" s="621">
        <f t="shared" si="0"/>
        <v>0</v>
      </c>
    </row>
    <row r="9" spans="1:19" ht="12.75" customHeight="1" x14ac:dyDescent="0.25">
      <c r="A9" s="458">
        <f t="shared" si="1"/>
        <v>4</v>
      </c>
      <c r="B9" s="687"/>
      <c r="C9" s="688"/>
      <c r="D9" s="684"/>
      <c r="E9" s="685"/>
      <c r="F9" s="685"/>
      <c r="G9" s="685"/>
      <c r="H9" s="620">
        <f t="shared" si="2"/>
        <v>0</v>
      </c>
      <c r="I9" s="620">
        <f t="shared" si="2"/>
        <v>0</v>
      </c>
      <c r="J9" s="621">
        <f t="shared" si="3"/>
        <v>0</v>
      </c>
      <c r="K9" s="686"/>
      <c r="L9" s="684"/>
      <c r="M9" s="685"/>
      <c r="N9" s="621">
        <f t="shared" si="0"/>
        <v>0</v>
      </c>
    </row>
    <row r="10" spans="1:19" ht="12.75" customHeight="1" x14ac:dyDescent="0.25">
      <c r="A10" s="458">
        <f t="shared" si="1"/>
        <v>5</v>
      </c>
      <c r="B10" s="682"/>
      <c r="C10" s="683"/>
      <c r="D10" s="684"/>
      <c r="E10" s="685"/>
      <c r="F10" s="685"/>
      <c r="G10" s="685"/>
      <c r="H10" s="620">
        <f t="shared" si="2"/>
        <v>0</v>
      </c>
      <c r="I10" s="620">
        <f t="shared" si="2"/>
        <v>0</v>
      </c>
      <c r="J10" s="621">
        <f t="shared" si="3"/>
        <v>0</v>
      </c>
      <c r="K10" s="686"/>
      <c r="L10" s="684"/>
      <c r="M10" s="685"/>
      <c r="N10" s="621">
        <f t="shared" si="0"/>
        <v>0</v>
      </c>
    </row>
    <row r="11" spans="1:19" ht="12.75" customHeight="1" x14ac:dyDescent="0.25">
      <c r="A11" s="458">
        <f t="shared" si="1"/>
        <v>6</v>
      </c>
      <c r="B11" s="687"/>
      <c r="C11" s="688"/>
      <c r="D11" s="684"/>
      <c r="E11" s="685"/>
      <c r="F11" s="685"/>
      <c r="G11" s="685"/>
      <c r="H11" s="620">
        <f t="shared" si="2"/>
        <v>0</v>
      </c>
      <c r="I11" s="620">
        <f t="shared" si="2"/>
        <v>0</v>
      </c>
      <c r="J11" s="621">
        <f t="shared" si="3"/>
        <v>0</v>
      </c>
      <c r="K11" s="686"/>
      <c r="L11" s="684"/>
      <c r="M11" s="685"/>
      <c r="N11" s="621">
        <f t="shared" si="0"/>
        <v>0</v>
      </c>
    </row>
    <row r="12" spans="1:19" ht="12.75" customHeight="1" x14ac:dyDescent="0.25">
      <c r="A12" s="458">
        <f t="shared" si="1"/>
        <v>7</v>
      </c>
      <c r="B12" s="687"/>
      <c r="C12" s="688"/>
      <c r="D12" s="684"/>
      <c r="E12" s="685"/>
      <c r="F12" s="685"/>
      <c r="G12" s="685"/>
      <c r="H12" s="620">
        <f t="shared" si="2"/>
        <v>0</v>
      </c>
      <c r="I12" s="620">
        <f t="shared" si="2"/>
        <v>0</v>
      </c>
      <c r="J12" s="621">
        <f t="shared" si="3"/>
        <v>0</v>
      </c>
      <c r="K12" s="686"/>
      <c r="L12" s="684"/>
      <c r="M12" s="685"/>
      <c r="N12" s="621">
        <f t="shared" si="0"/>
        <v>0</v>
      </c>
    </row>
    <row r="13" spans="1:19" ht="12.75" customHeight="1" thickBot="1" x14ac:dyDescent="0.3">
      <c r="A13" s="569">
        <f>+A12+1</f>
        <v>8</v>
      </c>
      <c r="B13" s="689"/>
      <c r="C13" s="690"/>
      <c r="D13" s="691"/>
      <c r="E13" s="692"/>
      <c r="F13" s="692"/>
      <c r="G13" s="692"/>
      <c r="H13" s="668">
        <f t="shared" si="2"/>
        <v>0</v>
      </c>
      <c r="I13" s="668">
        <f t="shared" si="2"/>
        <v>0</v>
      </c>
      <c r="J13" s="671">
        <f t="shared" si="3"/>
        <v>0</v>
      </c>
      <c r="K13" s="686"/>
      <c r="L13" s="693"/>
      <c r="M13" s="694"/>
      <c r="N13" s="671">
        <f t="shared" si="0"/>
        <v>0</v>
      </c>
    </row>
    <row r="14" spans="1:19" s="460" customFormat="1" ht="12.75" customHeight="1" thickBot="1" x14ac:dyDescent="0.3">
      <c r="A14" s="459">
        <f>+A13+1</f>
        <v>9</v>
      </c>
      <c r="B14" s="713" t="s">
        <v>814</v>
      </c>
      <c r="C14" s="695"/>
      <c r="D14" s="631">
        <f>SUM(D6:D13)</f>
        <v>0</v>
      </c>
      <c r="E14" s="628">
        <f t="shared" ref="E14:J14" si="4">SUM(E6:E13)</f>
        <v>0</v>
      </c>
      <c r="F14" s="628">
        <f t="shared" si="4"/>
        <v>599</v>
      </c>
      <c r="G14" s="628">
        <f t="shared" si="4"/>
        <v>599</v>
      </c>
      <c r="H14" s="628">
        <f t="shared" si="4"/>
        <v>599</v>
      </c>
      <c r="I14" s="628">
        <f t="shared" si="4"/>
        <v>599</v>
      </c>
      <c r="J14" s="629">
        <f t="shared" si="4"/>
        <v>0</v>
      </c>
      <c r="K14" s="696"/>
      <c r="L14" s="631">
        <f>SUM(L6:L13)</f>
        <v>171</v>
      </c>
      <c r="M14" s="628">
        <f>SUM(M6:M13)</f>
        <v>0</v>
      </c>
      <c r="N14" s="629">
        <f>SUM(N6:N13)</f>
        <v>770</v>
      </c>
    </row>
    <row r="15" spans="1:19" s="549" customFormat="1" ht="15" x14ac:dyDescent="0.25">
      <c r="A15" s="545"/>
      <c r="B15" s="546"/>
      <c r="C15" s="546"/>
      <c r="D15" s="547"/>
      <c r="E15" s="547"/>
      <c r="F15" s="547"/>
      <c r="G15" s="547"/>
      <c r="H15" s="547"/>
      <c r="I15" s="547"/>
      <c r="J15" s="547"/>
      <c r="K15" s="548"/>
      <c r="L15" s="547"/>
      <c r="M15" s="547"/>
      <c r="N15" s="547"/>
    </row>
    <row r="16" spans="1:19" ht="18" customHeight="1" x14ac:dyDescent="0.25">
      <c r="A16" s="223" t="s">
        <v>600</v>
      </c>
    </row>
    <row r="17" spans="1:14" ht="30" customHeight="1" x14ac:dyDescent="0.25">
      <c r="A17" s="1088" t="s">
        <v>1144</v>
      </c>
      <c r="B17" s="1088"/>
      <c r="C17" s="1088"/>
      <c r="D17" s="1088"/>
      <c r="E17" s="1088"/>
      <c r="F17" s="1088"/>
      <c r="G17" s="1088"/>
      <c r="H17" s="1088"/>
      <c r="I17" s="1088"/>
      <c r="J17" s="1088"/>
      <c r="K17" s="1088"/>
      <c r="L17" s="1088"/>
      <c r="M17" s="1088"/>
      <c r="N17" s="1088"/>
    </row>
    <row r="18" spans="1:14" ht="14.25" customHeight="1" x14ac:dyDescent="0.25">
      <c r="A18" s="1088" t="s">
        <v>1145</v>
      </c>
      <c r="B18" s="1088"/>
      <c r="C18" s="1088"/>
      <c r="D18" s="1088"/>
      <c r="E18" s="1088"/>
      <c r="F18" s="1088"/>
      <c r="G18" s="1088"/>
      <c r="H18" s="1088"/>
      <c r="I18" s="1088"/>
      <c r="J18" s="1088"/>
      <c r="K18" s="1088"/>
      <c r="L18" s="1088"/>
      <c r="M18" s="1088"/>
      <c r="N18" s="1088"/>
    </row>
    <row r="19" spans="1:14" ht="28.5" customHeight="1" x14ac:dyDescent="0.25">
      <c r="A19" s="1088" t="s">
        <v>783</v>
      </c>
      <c r="B19" s="1088"/>
      <c r="C19" s="1088"/>
      <c r="D19" s="1088"/>
      <c r="E19" s="1088"/>
      <c r="F19" s="1088"/>
      <c r="G19" s="1088"/>
      <c r="H19" s="1088"/>
      <c r="I19" s="1088"/>
      <c r="J19" s="1088"/>
      <c r="K19" s="1088"/>
      <c r="L19" s="1088"/>
      <c r="M19" s="1088"/>
      <c r="N19" s="1088"/>
    </row>
    <row r="20" spans="1:14" x14ac:dyDescent="0.25">
      <c r="A20" s="1088" t="s">
        <v>796</v>
      </c>
      <c r="B20" s="1088"/>
      <c r="C20" s="1088"/>
      <c r="D20" s="1088"/>
      <c r="E20" s="1088"/>
      <c r="F20" s="1088"/>
      <c r="G20" s="1088"/>
      <c r="H20" s="1088"/>
      <c r="I20" s="1088"/>
      <c r="J20" s="1088"/>
      <c r="K20" s="1088"/>
      <c r="L20" s="1088"/>
      <c r="M20" s="1088"/>
      <c r="N20" s="1088"/>
    </row>
    <row r="21" spans="1:14" x14ac:dyDescent="0.25">
      <c r="A21" s="1088" t="s">
        <v>824</v>
      </c>
      <c r="B21" s="1088"/>
      <c r="C21" s="1088"/>
      <c r="D21" s="1088"/>
      <c r="E21" s="1088"/>
      <c r="F21" s="1088"/>
      <c r="G21" s="1088"/>
      <c r="H21" s="1088"/>
      <c r="I21" s="1088"/>
      <c r="J21" s="1088"/>
      <c r="K21" s="1088"/>
      <c r="L21" s="1088"/>
      <c r="M21" s="1088"/>
      <c r="N21" s="1088"/>
    </row>
    <row r="23" spans="1:14" x14ac:dyDescent="0.25">
      <c r="A23" s="450" t="s">
        <v>1182</v>
      </c>
    </row>
  </sheetData>
  <sheetProtection insertRows="0" deleteRows="0"/>
  <customSheetViews>
    <customSheetView guid="{2AF6EA2A-E5C5-45EB-B6C4-875AD1E4E056}" fitToPage="1">
      <pageMargins left="0.19685039370078741" right="0.19685039370078741" top="0.98425196850393704" bottom="0.98425196850393704" header="0.51181102362204722" footer="0.51181102362204722"/>
      <printOptions horizontalCentered="1"/>
      <pageSetup paperSize="9" scale="89" orientation="landscape" cellComments="asDisplayed" r:id="rId1"/>
      <headerFooter alignWithMargins="0"/>
    </customSheetView>
  </customSheetViews>
  <mergeCells count="15">
    <mergeCell ref="A21:N21"/>
    <mergeCell ref="A18:N18"/>
    <mergeCell ref="A19:N19"/>
    <mergeCell ref="A20:N20"/>
    <mergeCell ref="J3:J4"/>
    <mergeCell ref="A3:A5"/>
    <mergeCell ref="B3:B5"/>
    <mergeCell ref="C3:C5"/>
    <mergeCell ref="D3:E3"/>
    <mergeCell ref="F3:G3"/>
    <mergeCell ref="L3:L4"/>
    <mergeCell ref="M3:M4"/>
    <mergeCell ref="N3:N4"/>
    <mergeCell ref="H3:I3"/>
    <mergeCell ref="A17:N17"/>
  </mergeCells>
  <printOptions horizontalCentered="1"/>
  <pageMargins left="0.19685039370078741" right="0.19685039370078741" top="0.98425196850393704" bottom="0.98425196850393704" header="0.51181102362204722" footer="0.51181102362204722"/>
  <pageSetup paperSize="9" scale="88" orientation="landscape" cellComments="asDisplayed"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7F52"/>
    <pageSetUpPr fitToPage="1"/>
  </sheetPr>
  <dimension ref="A1:S42"/>
  <sheetViews>
    <sheetView zoomScale="89" zoomScaleNormal="89" workbookViewId="0">
      <selection activeCell="I11" sqref="I11"/>
    </sheetView>
  </sheetViews>
  <sheetFormatPr defaultColWidth="9.42578125" defaultRowHeight="15" x14ac:dyDescent="0.25"/>
  <cols>
    <col min="1" max="1" width="4" style="172" customWidth="1"/>
    <col min="2" max="2" width="2.28515625" style="172" customWidth="1"/>
    <col min="3" max="3" width="4.7109375" style="172" customWidth="1"/>
    <col min="4" max="4" width="7.7109375" style="172" customWidth="1"/>
    <col min="5" max="5" width="41.5703125" style="172" customWidth="1"/>
    <col min="6" max="6" width="5.42578125" style="172" customWidth="1"/>
    <col min="7" max="7" width="12.42578125" style="172" customWidth="1"/>
    <col min="8" max="8" width="10.140625" style="172" customWidth="1"/>
    <col min="9" max="9" width="11" style="172" customWidth="1"/>
    <col min="10" max="10" width="9.7109375" style="172" customWidth="1"/>
    <col min="11" max="11" width="11.28515625" style="172" customWidth="1"/>
    <col min="12" max="12" width="9.42578125" style="172" customWidth="1"/>
    <col min="13" max="13" width="10.85546875" style="172" customWidth="1"/>
    <col min="14" max="14" width="10.7109375" style="172" customWidth="1"/>
    <col min="15" max="15" width="10.42578125" style="172" customWidth="1"/>
    <col min="16" max="16" width="10.85546875" style="172" customWidth="1"/>
    <col min="17" max="17" width="2.140625" style="172" customWidth="1"/>
    <col min="18" max="19" width="10.140625" style="172" customWidth="1"/>
    <col min="20" max="248" width="9.140625" style="172" customWidth="1"/>
    <col min="249" max="249" width="5.28515625" style="172" customWidth="1"/>
    <col min="250" max="250" width="5.42578125" style="172" customWidth="1"/>
    <col min="251" max="251" width="7.7109375" style="172" customWidth="1"/>
    <col min="252" max="252" width="39.42578125" style="172" customWidth="1"/>
    <col min="253" max="253" width="11.28515625" style="172" customWidth="1"/>
    <col min="254" max="16384" width="9.42578125" style="172"/>
  </cols>
  <sheetData>
    <row r="1" spans="1:19" ht="15.75" x14ac:dyDescent="0.25">
      <c r="A1" s="571" t="s">
        <v>1146</v>
      </c>
      <c r="C1" s="177"/>
      <c r="D1" s="177"/>
      <c r="E1" s="177"/>
      <c r="F1" s="177"/>
    </row>
    <row r="2" spans="1:19" ht="16.5" thickBot="1" x14ac:dyDescent="0.3">
      <c r="B2" s="177"/>
      <c r="C2" s="177"/>
      <c r="D2" s="177"/>
      <c r="S2" s="477" t="s">
        <v>507</v>
      </c>
    </row>
    <row r="3" spans="1:19" s="176" customFormat="1" ht="50.25" customHeight="1" x14ac:dyDescent="0.25">
      <c r="A3" s="1051" t="s">
        <v>479</v>
      </c>
      <c r="B3" s="1060" t="s">
        <v>798</v>
      </c>
      <c r="C3" s="1060"/>
      <c r="D3" s="1060"/>
      <c r="E3" s="1060"/>
      <c r="F3" s="1126" t="s">
        <v>802</v>
      </c>
      <c r="G3" s="1098" t="s">
        <v>720</v>
      </c>
      <c r="H3" s="1044"/>
      <c r="I3" s="1044" t="s">
        <v>721</v>
      </c>
      <c r="J3" s="1044"/>
      <c r="K3" s="1044" t="s">
        <v>722</v>
      </c>
      <c r="L3" s="1120"/>
      <c r="M3" s="1124" t="s">
        <v>801</v>
      </c>
      <c r="N3" s="1070" t="s">
        <v>1103</v>
      </c>
      <c r="O3" s="1101" t="s">
        <v>920</v>
      </c>
      <c r="P3" s="1049" t="s">
        <v>921</v>
      </c>
      <c r="R3" s="1101" t="s">
        <v>867</v>
      </c>
      <c r="S3" s="1121" t="s">
        <v>723</v>
      </c>
    </row>
    <row r="4" spans="1:19" s="176" customFormat="1" ht="15" customHeight="1" x14ac:dyDescent="0.25">
      <c r="A4" s="1052"/>
      <c r="B4" s="1062"/>
      <c r="C4" s="1062"/>
      <c r="D4" s="1062"/>
      <c r="E4" s="1062"/>
      <c r="F4" s="1127"/>
      <c r="G4" s="454" t="s">
        <v>799</v>
      </c>
      <c r="H4" s="394" t="s">
        <v>800</v>
      </c>
      <c r="I4" s="394" t="s">
        <v>640</v>
      </c>
      <c r="J4" s="394" t="s">
        <v>645</v>
      </c>
      <c r="K4" s="394" t="s">
        <v>640</v>
      </c>
      <c r="L4" s="527" t="s">
        <v>645</v>
      </c>
      <c r="M4" s="1125"/>
      <c r="N4" s="1071"/>
      <c r="O4" s="1102"/>
      <c r="P4" s="1050"/>
      <c r="R4" s="1102"/>
      <c r="S4" s="1122"/>
    </row>
    <row r="5" spans="1:19" s="176" customFormat="1" ht="17.25" customHeight="1" thickBot="1" x14ac:dyDescent="0.3">
      <c r="A5" s="1053"/>
      <c r="B5" s="1064"/>
      <c r="C5" s="1064"/>
      <c r="D5" s="1064"/>
      <c r="E5" s="1064"/>
      <c r="F5" s="1128"/>
      <c r="G5" s="395" t="s">
        <v>558</v>
      </c>
      <c r="H5" s="396" t="s">
        <v>559</v>
      </c>
      <c r="I5" s="396" t="s">
        <v>560</v>
      </c>
      <c r="J5" s="396" t="s">
        <v>561</v>
      </c>
      <c r="K5" s="396" t="s">
        <v>642</v>
      </c>
      <c r="L5" s="528" t="s">
        <v>643</v>
      </c>
      <c r="M5" s="516" t="s">
        <v>786</v>
      </c>
      <c r="N5" s="542" t="s">
        <v>797</v>
      </c>
      <c r="O5" s="397" t="s">
        <v>724</v>
      </c>
      <c r="P5" s="398" t="s">
        <v>565</v>
      </c>
      <c r="R5" s="397" t="s">
        <v>566</v>
      </c>
      <c r="S5" s="456" t="s">
        <v>897</v>
      </c>
    </row>
    <row r="6" spans="1:19" s="178" customFormat="1" ht="16.5" customHeight="1" x14ac:dyDescent="0.25">
      <c r="A6" s="558">
        <v>1</v>
      </c>
      <c r="B6" s="1106" t="s">
        <v>644</v>
      </c>
      <c r="C6" s="1106"/>
      <c r="D6" s="1106"/>
      <c r="E6" s="1106"/>
      <c r="F6" s="552"/>
      <c r="G6" s="615">
        <f>+G7+G13</f>
        <v>3523</v>
      </c>
      <c r="H6" s="612">
        <f t="shared" ref="H6:R6" si="0">+H7+H13</f>
        <v>4535</v>
      </c>
      <c r="I6" s="612">
        <f t="shared" si="0"/>
        <v>0</v>
      </c>
      <c r="J6" s="612">
        <f t="shared" si="0"/>
        <v>0</v>
      </c>
      <c r="K6" s="612">
        <f t="shared" si="0"/>
        <v>3523</v>
      </c>
      <c r="L6" s="632">
        <f t="shared" si="0"/>
        <v>4535</v>
      </c>
      <c r="M6" s="895">
        <v>0.85</v>
      </c>
      <c r="N6" s="661">
        <f>+N7+N13</f>
        <v>718</v>
      </c>
      <c r="O6" s="612">
        <f t="shared" si="0"/>
        <v>0</v>
      </c>
      <c r="P6" s="613">
        <f t="shared" si="0"/>
        <v>3176</v>
      </c>
      <c r="Q6" s="614"/>
      <c r="R6" s="612">
        <f t="shared" si="0"/>
        <v>0</v>
      </c>
      <c r="S6" s="613">
        <f>S7</f>
        <v>4535</v>
      </c>
    </row>
    <row r="7" spans="1:19" s="178" customFormat="1" ht="12.75" x14ac:dyDescent="0.25">
      <c r="A7" s="559">
        <f>A6+1</f>
        <v>2</v>
      </c>
      <c r="B7" s="1123" t="s">
        <v>890</v>
      </c>
      <c r="C7" s="1123"/>
      <c r="D7" s="1123"/>
      <c r="E7" s="1123"/>
      <c r="F7" s="529"/>
      <c r="G7" s="893">
        <f>G8</f>
        <v>3523</v>
      </c>
      <c r="H7" s="616">
        <f t="shared" ref="H7:P7" si="1">H8</f>
        <v>4535</v>
      </c>
      <c r="I7" s="616">
        <f t="shared" si="1"/>
        <v>0</v>
      </c>
      <c r="J7" s="616">
        <f t="shared" si="1"/>
        <v>0</v>
      </c>
      <c r="K7" s="616">
        <f t="shared" si="1"/>
        <v>3523</v>
      </c>
      <c r="L7" s="616">
        <f t="shared" si="1"/>
        <v>4535</v>
      </c>
      <c r="M7" s="896">
        <v>0.85</v>
      </c>
      <c r="N7" s="616">
        <f t="shared" si="1"/>
        <v>718</v>
      </c>
      <c r="O7" s="616">
        <f t="shared" si="1"/>
        <v>0</v>
      </c>
      <c r="P7" s="894">
        <f t="shared" si="1"/>
        <v>3176</v>
      </c>
      <c r="Q7" s="614"/>
      <c r="R7" s="616"/>
      <c r="S7" s="617">
        <f>S8</f>
        <v>4535</v>
      </c>
    </row>
    <row r="8" spans="1:19" s="176" customFormat="1" ht="12.75" x14ac:dyDescent="0.25">
      <c r="A8" s="485">
        <f>+A7+1</f>
        <v>3</v>
      </c>
      <c r="B8" s="494"/>
      <c r="C8" s="1109" t="s">
        <v>726</v>
      </c>
      <c r="D8" s="1110"/>
      <c r="E8" s="1111"/>
      <c r="F8" s="530"/>
      <c r="G8" s="890">
        <f>G9+G10+G11</f>
        <v>3523</v>
      </c>
      <c r="H8" s="620">
        <f t="shared" ref="H8:P8" si="2">H9+H10+H11</f>
        <v>4535</v>
      </c>
      <c r="I8" s="620">
        <f t="shared" si="2"/>
        <v>0</v>
      </c>
      <c r="J8" s="620">
        <f t="shared" si="2"/>
        <v>0</v>
      </c>
      <c r="K8" s="620">
        <f t="shared" si="2"/>
        <v>3523</v>
      </c>
      <c r="L8" s="620">
        <f t="shared" si="2"/>
        <v>4535</v>
      </c>
      <c r="M8" s="892">
        <v>0.85</v>
      </c>
      <c r="N8" s="620">
        <f t="shared" si="2"/>
        <v>718</v>
      </c>
      <c r="O8" s="620">
        <f t="shared" si="2"/>
        <v>0</v>
      </c>
      <c r="P8" s="891">
        <f t="shared" si="2"/>
        <v>3176</v>
      </c>
      <c r="Q8" s="618"/>
      <c r="R8" s="620"/>
      <c r="S8" s="621">
        <f>+L8+R8</f>
        <v>4535</v>
      </c>
    </row>
    <row r="9" spans="1:19" s="176" customFormat="1" ht="12.75" x14ac:dyDescent="0.25">
      <c r="A9" s="485">
        <f t="shared" ref="A9:A28" si="3">+A8+1</f>
        <v>4</v>
      </c>
      <c r="B9" s="490"/>
      <c r="C9" s="490"/>
      <c r="D9" s="1112" t="s">
        <v>727</v>
      </c>
      <c r="E9" s="1112"/>
      <c r="F9" s="531"/>
      <c r="G9" s="890">
        <v>7</v>
      </c>
      <c r="H9" s="620">
        <v>1100</v>
      </c>
      <c r="I9" s="620">
        <v>0</v>
      </c>
      <c r="J9" s="620">
        <v>0</v>
      </c>
      <c r="K9" s="620">
        <f t="shared" ref="K9:L10" si="4">+G9+I9</f>
        <v>7</v>
      </c>
      <c r="L9" s="620">
        <f t="shared" si="4"/>
        <v>1100</v>
      </c>
      <c r="M9" s="892">
        <v>0.85</v>
      </c>
      <c r="N9" s="620">
        <v>0</v>
      </c>
      <c r="O9" s="620">
        <v>0</v>
      </c>
      <c r="P9" s="891">
        <v>527</v>
      </c>
      <c r="Q9" s="618"/>
      <c r="R9" s="620"/>
      <c r="S9" s="621">
        <f t="shared" ref="S9:S22" si="5">+L9+R9</f>
        <v>1100</v>
      </c>
    </row>
    <row r="10" spans="1:19" s="176" customFormat="1" ht="12.75" x14ac:dyDescent="0.25">
      <c r="A10" s="485">
        <f t="shared" si="3"/>
        <v>5</v>
      </c>
      <c r="B10" s="490"/>
      <c r="C10" s="490"/>
      <c r="D10" s="1112" t="s">
        <v>728</v>
      </c>
      <c r="E10" s="1112"/>
      <c r="F10" s="531"/>
      <c r="G10" s="623">
        <v>3516</v>
      </c>
      <c r="H10" s="620">
        <v>3435</v>
      </c>
      <c r="I10" s="620">
        <v>0</v>
      </c>
      <c r="J10" s="620">
        <v>0</v>
      </c>
      <c r="K10" s="620">
        <f t="shared" si="4"/>
        <v>3516</v>
      </c>
      <c r="L10" s="637">
        <f t="shared" si="4"/>
        <v>3435</v>
      </c>
      <c r="M10" s="892">
        <v>0.85</v>
      </c>
      <c r="N10" s="663">
        <v>718</v>
      </c>
      <c r="O10" s="620">
        <v>0</v>
      </c>
      <c r="P10" s="621">
        <v>2649</v>
      </c>
      <c r="Q10" s="618"/>
      <c r="R10" s="620"/>
      <c r="S10" s="621">
        <f t="shared" si="5"/>
        <v>3435</v>
      </c>
    </row>
    <row r="11" spans="1:19" s="176" customFormat="1" ht="12.75" x14ac:dyDescent="0.25">
      <c r="A11" s="485">
        <f t="shared" si="3"/>
        <v>6</v>
      </c>
      <c r="B11" s="491"/>
      <c r="C11" s="491"/>
      <c r="D11" s="1116" t="s">
        <v>729</v>
      </c>
      <c r="E11" s="1116"/>
      <c r="F11" s="532"/>
      <c r="G11" s="623"/>
      <c r="H11" s="620"/>
      <c r="I11" s="620"/>
      <c r="J11" s="620"/>
      <c r="K11" s="620"/>
      <c r="L11" s="637"/>
      <c r="M11" s="663"/>
      <c r="N11" s="663"/>
      <c r="O11" s="620"/>
      <c r="P11" s="621"/>
      <c r="Q11" s="618"/>
      <c r="R11" s="620"/>
      <c r="S11" s="621">
        <f t="shared" si="5"/>
        <v>0</v>
      </c>
    </row>
    <row r="12" spans="1:19" s="176" customFormat="1" ht="12.75" x14ac:dyDescent="0.25">
      <c r="A12" s="485">
        <f t="shared" si="3"/>
        <v>7</v>
      </c>
      <c r="B12" s="491"/>
      <c r="C12" s="491"/>
      <c r="D12" s="1113" t="s">
        <v>646</v>
      </c>
      <c r="E12" s="1113" t="s">
        <v>646</v>
      </c>
      <c r="F12" s="533"/>
      <c r="G12" s="623"/>
      <c r="H12" s="620"/>
      <c r="I12" s="620"/>
      <c r="J12" s="620"/>
      <c r="K12" s="620"/>
      <c r="L12" s="637"/>
      <c r="M12" s="663"/>
      <c r="N12" s="663"/>
      <c r="O12" s="620"/>
      <c r="P12" s="621"/>
      <c r="Q12" s="618"/>
      <c r="R12" s="620"/>
      <c r="S12" s="621">
        <f t="shared" si="5"/>
        <v>0</v>
      </c>
    </row>
    <row r="13" spans="1:19" s="178" customFormat="1" ht="12.75" x14ac:dyDescent="0.25">
      <c r="A13" s="553">
        <f t="shared" si="3"/>
        <v>8</v>
      </c>
      <c r="B13" s="1117" t="s">
        <v>891</v>
      </c>
      <c r="C13" s="1117"/>
      <c r="D13" s="1117"/>
      <c r="E13" s="1117"/>
      <c r="F13" s="529"/>
      <c r="G13" s="619">
        <v>0</v>
      </c>
      <c r="H13" s="616">
        <v>0</v>
      </c>
      <c r="I13" s="616">
        <v>0</v>
      </c>
      <c r="J13" s="616">
        <v>0</v>
      </c>
      <c r="K13" s="616">
        <v>0</v>
      </c>
      <c r="L13" s="635">
        <v>0</v>
      </c>
      <c r="M13" s="662">
        <v>0</v>
      </c>
      <c r="N13" s="662">
        <v>0</v>
      </c>
      <c r="O13" s="616">
        <v>0</v>
      </c>
      <c r="P13" s="617">
        <v>0</v>
      </c>
      <c r="Q13" s="614"/>
      <c r="R13" s="616">
        <v>0</v>
      </c>
      <c r="S13" s="617">
        <v>0</v>
      </c>
    </row>
    <row r="14" spans="1:19" s="176" customFormat="1" ht="12.75" x14ac:dyDescent="0.25">
      <c r="A14" s="485">
        <f t="shared" si="3"/>
        <v>9</v>
      </c>
      <c r="B14" s="490"/>
      <c r="C14" s="1112" t="s">
        <v>730</v>
      </c>
      <c r="D14" s="1112"/>
      <c r="E14" s="1112"/>
      <c r="F14" s="531"/>
      <c r="G14" s="623"/>
      <c r="H14" s="620"/>
      <c r="I14" s="620"/>
      <c r="J14" s="620"/>
      <c r="K14" s="620"/>
      <c r="L14" s="637"/>
      <c r="M14" s="663"/>
      <c r="N14" s="663"/>
      <c r="O14" s="620"/>
      <c r="P14" s="621"/>
      <c r="Q14" s="618"/>
      <c r="R14" s="620"/>
      <c r="S14" s="621">
        <f t="shared" si="5"/>
        <v>0</v>
      </c>
    </row>
    <row r="15" spans="1:19" s="176" customFormat="1" ht="12.75" x14ac:dyDescent="0.25">
      <c r="A15" s="485">
        <f t="shared" si="3"/>
        <v>10</v>
      </c>
      <c r="B15" s="490"/>
      <c r="C15" s="501"/>
      <c r="D15" s="501" t="s">
        <v>731</v>
      </c>
      <c r="E15" s="501"/>
      <c r="F15" s="531"/>
      <c r="G15" s="623"/>
      <c r="H15" s="620"/>
      <c r="I15" s="620"/>
      <c r="J15" s="620"/>
      <c r="K15" s="620"/>
      <c r="L15" s="637"/>
      <c r="M15" s="663"/>
      <c r="N15" s="663"/>
      <c r="O15" s="620"/>
      <c r="P15" s="621"/>
      <c r="Q15" s="618"/>
      <c r="R15" s="620"/>
      <c r="S15" s="621">
        <f t="shared" si="5"/>
        <v>0</v>
      </c>
    </row>
    <row r="16" spans="1:19" s="176" customFormat="1" ht="12.75" x14ac:dyDescent="0.25">
      <c r="A16" s="485">
        <f t="shared" si="3"/>
        <v>11</v>
      </c>
      <c r="B16" s="490"/>
      <c r="C16" s="1112" t="s">
        <v>732</v>
      </c>
      <c r="D16" s="1112"/>
      <c r="E16" s="1112"/>
      <c r="F16" s="531"/>
      <c r="G16" s="623"/>
      <c r="H16" s="620"/>
      <c r="I16" s="620"/>
      <c r="J16" s="620"/>
      <c r="K16" s="620"/>
      <c r="L16" s="637"/>
      <c r="M16" s="663"/>
      <c r="N16" s="663"/>
      <c r="O16" s="620"/>
      <c r="P16" s="621"/>
      <c r="Q16" s="618"/>
      <c r="R16" s="620"/>
      <c r="S16" s="621">
        <f t="shared" si="5"/>
        <v>0</v>
      </c>
    </row>
    <row r="17" spans="1:19" s="176" customFormat="1" ht="12.75" x14ac:dyDescent="0.25">
      <c r="A17" s="485">
        <f t="shared" si="3"/>
        <v>12</v>
      </c>
      <c r="B17" s="342"/>
      <c r="C17" s="514"/>
      <c r="D17" s="492" t="s">
        <v>733</v>
      </c>
      <c r="E17" s="501"/>
      <c r="F17" s="531"/>
      <c r="G17" s="623"/>
      <c r="H17" s="620"/>
      <c r="I17" s="620"/>
      <c r="J17" s="620"/>
      <c r="K17" s="620"/>
      <c r="L17" s="637"/>
      <c r="M17" s="663"/>
      <c r="N17" s="663"/>
      <c r="O17" s="620"/>
      <c r="P17" s="621"/>
      <c r="Q17" s="618"/>
      <c r="R17" s="620"/>
      <c r="S17" s="621">
        <f t="shared" si="5"/>
        <v>0</v>
      </c>
    </row>
    <row r="18" spans="1:19" s="176" customFormat="1" ht="12.75" x14ac:dyDescent="0.25">
      <c r="A18" s="485">
        <f t="shared" si="3"/>
        <v>13</v>
      </c>
      <c r="B18" s="342"/>
      <c r="C18" s="501" t="s">
        <v>734</v>
      </c>
      <c r="D18" s="342"/>
      <c r="E18" s="501"/>
      <c r="F18" s="531"/>
      <c r="G18" s="623"/>
      <c r="H18" s="620"/>
      <c r="I18" s="620"/>
      <c r="J18" s="620"/>
      <c r="K18" s="620"/>
      <c r="L18" s="637"/>
      <c r="M18" s="663"/>
      <c r="N18" s="663"/>
      <c r="O18" s="620"/>
      <c r="P18" s="621"/>
      <c r="Q18" s="618"/>
      <c r="R18" s="620"/>
      <c r="S18" s="621">
        <f t="shared" si="5"/>
        <v>0</v>
      </c>
    </row>
    <row r="19" spans="1:19" s="176" customFormat="1" ht="12.75" x14ac:dyDescent="0.25">
      <c r="A19" s="485">
        <f t="shared" si="3"/>
        <v>14</v>
      </c>
      <c r="B19" s="342"/>
      <c r="C19" s="342"/>
      <c r="D19" s="1113" t="s">
        <v>646</v>
      </c>
      <c r="E19" s="1113" t="s">
        <v>646</v>
      </c>
      <c r="F19" s="533"/>
      <c r="G19" s="623"/>
      <c r="H19" s="620"/>
      <c r="I19" s="620"/>
      <c r="J19" s="620"/>
      <c r="K19" s="620"/>
      <c r="L19" s="637"/>
      <c r="M19" s="663"/>
      <c r="N19" s="663"/>
      <c r="O19" s="620"/>
      <c r="P19" s="621"/>
      <c r="Q19" s="618"/>
      <c r="R19" s="620"/>
      <c r="S19" s="621">
        <f t="shared" si="5"/>
        <v>0</v>
      </c>
    </row>
    <row r="20" spans="1:19" s="176" customFormat="1" ht="12.75" x14ac:dyDescent="0.25">
      <c r="A20" s="485">
        <f t="shared" si="3"/>
        <v>15</v>
      </c>
      <c r="B20" s="342"/>
      <c r="C20" s="501" t="s">
        <v>735</v>
      </c>
      <c r="D20" s="342"/>
      <c r="E20" s="501"/>
      <c r="F20" s="531"/>
      <c r="G20" s="623"/>
      <c r="H20" s="620"/>
      <c r="I20" s="620"/>
      <c r="J20" s="620"/>
      <c r="K20" s="620"/>
      <c r="L20" s="637"/>
      <c r="M20" s="663"/>
      <c r="N20" s="663"/>
      <c r="O20" s="620"/>
      <c r="P20" s="621"/>
      <c r="Q20" s="618"/>
      <c r="R20" s="620"/>
      <c r="S20" s="621">
        <f t="shared" si="5"/>
        <v>0</v>
      </c>
    </row>
    <row r="21" spans="1:19" s="176" customFormat="1" ht="12.75" x14ac:dyDescent="0.25">
      <c r="A21" s="485">
        <f t="shared" si="3"/>
        <v>16</v>
      </c>
      <c r="B21" s="491"/>
      <c r="C21" s="502"/>
      <c r="D21" s="492" t="s">
        <v>736</v>
      </c>
      <c r="E21" s="501"/>
      <c r="F21" s="531"/>
      <c r="G21" s="623"/>
      <c r="H21" s="620"/>
      <c r="I21" s="620"/>
      <c r="J21" s="620"/>
      <c r="K21" s="620"/>
      <c r="L21" s="637"/>
      <c r="M21" s="663"/>
      <c r="N21" s="663"/>
      <c r="O21" s="620"/>
      <c r="P21" s="621"/>
      <c r="Q21" s="618"/>
      <c r="R21" s="620"/>
      <c r="S21" s="621">
        <f t="shared" si="5"/>
        <v>0</v>
      </c>
    </row>
    <row r="22" spans="1:19" s="176" customFormat="1" ht="12.75" x14ac:dyDescent="0.25">
      <c r="A22" s="485">
        <f t="shared" si="3"/>
        <v>17</v>
      </c>
      <c r="B22" s="342"/>
      <c r="C22" s="342"/>
      <c r="D22" s="1113" t="s">
        <v>646</v>
      </c>
      <c r="E22" s="1113" t="s">
        <v>646</v>
      </c>
      <c r="F22" s="533"/>
      <c r="G22" s="667"/>
      <c r="H22" s="668"/>
      <c r="I22" s="668"/>
      <c r="J22" s="668"/>
      <c r="K22" s="668"/>
      <c r="L22" s="669"/>
      <c r="M22" s="670"/>
      <c r="N22" s="670"/>
      <c r="O22" s="668"/>
      <c r="P22" s="671"/>
      <c r="Q22" s="618"/>
      <c r="R22" s="668"/>
      <c r="S22" s="671">
        <f t="shared" si="5"/>
        <v>0</v>
      </c>
    </row>
    <row r="23" spans="1:19" s="178" customFormat="1" ht="15.75" customHeight="1" x14ac:dyDescent="0.25">
      <c r="A23" s="483">
        <f t="shared" si="3"/>
        <v>18</v>
      </c>
      <c r="B23" s="1107" t="s">
        <v>787</v>
      </c>
      <c r="C23" s="1041"/>
      <c r="D23" s="1041"/>
      <c r="E23" s="1108"/>
      <c r="F23" s="557"/>
      <c r="G23" s="626">
        <f>G24</f>
        <v>0</v>
      </c>
      <c r="H23" s="624">
        <f>H24</f>
        <v>176</v>
      </c>
      <c r="I23" s="624">
        <f t="shared" ref="I23:P23" si="6">I24</f>
        <v>0</v>
      </c>
      <c r="J23" s="624">
        <f t="shared" si="6"/>
        <v>500</v>
      </c>
      <c r="K23" s="624">
        <f t="shared" si="6"/>
        <v>0</v>
      </c>
      <c r="L23" s="624">
        <f t="shared" si="6"/>
        <v>676</v>
      </c>
      <c r="M23" s="897">
        <v>0.85</v>
      </c>
      <c r="N23" s="624">
        <f t="shared" si="6"/>
        <v>0</v>
      </c>
      <c r="O23" s="624">
        <f t="shared" si="6"/>
        <v>-676</v>
      </c>
      <c r="P23" s="625">
        <f t="shared" si="6"/>
        <v>0</v>
      </c>
      <c r="Q23" s="614"/>
      <c r="R23" s="624">
        <f>R24</f>
        <v>452</v>
      </c>
      <c r="S23" s="625">
        <f>S24</f>
        <v>1128</v>
      </c>
    </row>
    <row r="24" spans="1:19" s="178" customFormat="1" ht="12.75" x14ac:dyDescent="0.25">
      <c r="A24" s="553">
        <f t="shared" si="3"/>
        <v>19</v>
      </c>
      <c r="B24" s="1037" t="s">
        <v>1219</v>
      </c>
      <c r="C24" s="1056"/>
      <c r="D24" s="1056"/>
      <c r="E24" s="1105"/>
      <c r="F24" s="556"/>
      <c r="G24" s="619">
        <f>G25</f>
        <v>0</v>
      </c>
      <c r="H24" s="616">
        <f>H25</f>
        <v>176</v>
      </c>
      <c r="I24" s="616">
        <f t="shared" ref="I24:P24" si="7">I25</f>
        <v>0</v>
      </c>
      <c r="J24" s="616">
        <f t="shared" si="7"/>
        <v>500</v>
      </c>
      <c r="K24" s="616">
        <f t="shared" si="7"/>
        <v>0</v>
      </c>
      <c r="L24" s="616">
        <f t="shared" si="7"/>
        <v>676</v>
      </c>
      <c r="M24" s="896">
        <f t="shared" si="7"/>
        <v>0.85</v>
      </c>
      <c r="N24" s="616">
        <f t="shared" si="7"/>
        <v>0</v>
      </c>
      <c r="O24" s="616">
        <f t="shared" si="7"/>
        <v>-676</v>
      </c>
      <c r="P24" s="617">
        <f t="shared" si="7"/>
        <v>0</v>
      </c>
      <c r="Q24" s="614"/>
      <c r="R24" s="616">
        <f>R25</f>
        <v>452</v>
      </c>
      <c r="S24" s="617">
        <f>S25</f>
        <v>1128</v>
      </c>
    </row>
    <row r="25" spans="1:19" s="176" customFormat="1" ht="14.25" customHeight="1" x14ac:dyDescent="0.25">
      <c r="A25" s="485">
        <f t="shared" si="3"/>
        <v>20</v>
      </c>
      <c r="B25" s="342"/>
      <c r="C25" s="342"/>
      <c r="D25" s="1114" t="s">
        <v>1220</v>
      </c>
      <c r="E25" s="1115"/>
      <c r="F25" s="533"/>
      <c r="G25" s="667">
        <v>0</v>
      </c>
      <c r="H25" s="668">
        <v>176</v>
      </c>
      <c r="I25" s="668">
        <v>0</v>
      </c>
      <c r="J25" s="668">
        <v>500</v>
      </c>
      <c r="K25" s="668">
        <f>+G25+I25</f>
        <v>0</v>
      </c>
      <c r="L25" s="669">
        <f>+H25+J25</f>
        <v>676</v>
      </c>
      <c r="M25" s="899">
        <v>0.85</v>
      </c>
      <c r="N25" s="670">
        <v>0</v>
      </c>
      <c r="O25" s="668">
        <f>+K25-L25</f>
        <v>-676</v>
      </c>
      <c r="P25" s="671">
        <v>0</v>
      </c>
      <c r="Q25" s="618"/>
      <c r="R25" s="668">
        <v>452</v>
      </c>
      <c r="S25" s="671">
        <f>+L25+R25</f>
        <v>1128</v>
      </c>
    </row>
    <row r="26" spans="1:19" s="178" customFormat="1" ht="15.75" customHeight="1" x14ac:dyDescent="0.25">
      <c r="A26" s="483">
        <f t="shared" si="3"/>
        <v>21</v>
      </c>
      <c r="B26" s="1107" t="s">
        <v>785</v>
      </c>
      <c r="C26" s="1041"/>
      <c r="D26" s="1041"/>
      <c r="E26" s="1108"/>
      <c r="F26" s="557"/>
      <c r="G26" s="626">
        <f>G27</f>
        <v>870</v>
      </c>
      <c r="H26" s="624">
        <f>H27</f>
        <v>1417</v>
      </c>
      <c r="I26" s="624">
        <f t="shared" ref="I26:P26" si="8">I27</f>
        <v>0</v>
      </c>
      <c r="J26" s="624">
        <f t="shared" si="8"/>
        <v>0</v>
      </c>
      <c r="K26" s="624">
        <f t="shared" si="8"/>
        <v>870</v>
      </c>
      <c r="L26" s="624">
        <f t="shared" si="8"/>
        <v>1417</v>
      </c>
      <c r="M26" s="897">
        <f t="shared" si="8"/>
        <v>0.85</v>
      </c>
      <c r="N26" s="624">
        <f t="shared" si="8"/>
        <v>510</v>
      </c>
      <c r="O26" s="624">
        <f t="shared" si="8"/>
        <v>-547</v>
      </c>
      <c r="P26" s="625">
        <f t="shared" si="8"/>
        <v>0</v>
      </c>
      <c r="Q26" s="614"/>
      <c r="R26" s="624"/>
      <c r="S26" s="625">
        <f>S27</f>
        <v>1417</v>
      </c>
    </row>
    <row r="27" spans="1:19" s="178" customFormat="1" ht="12.75" x14ac:dyDescent="0.25">
      <c r="A27" s="553">
        <f>A26+1</f>
        <v>22</v>
      </c>
      <c r="B27" s="1037" t="s">
        <v>1217</v>
      </c>
      <c r="C27" s="1056"/>
      <c r="D27" s="1056"/>
      <c r="E27" s="1105"/>
      <c r="F27" s="556"/>
      <c r="G27" s="619">
        <f>G28</f>
        <v>870</v>
      </c>
      <c r="H27" s="616">
        <f>H28</f>
        <v>1417</v>
      </c>
      <c r="I27" s="616">
        <f t="shared" ref="I27:P27" si="9">I28</f>
        <v>0</v>
      </c>
      <c r="J27" s="616">
        <f t="shared" si="9"/>
        <v>0</v>
      </c>
      <c r="K27" s="616">
        <f t="shared" si="9"/>
        <v>870</v>
      </c>
      <c r="L27" s="616">
        <f t="shared" si="9"/>
        <v>1417</v>
      </c>
      <c r="M27" s="896">
        <f t="shared" si="9"/>
        <v>0.85</v>
      </c>
      <c r="N27" s="616">
        <f t="shared" si="9"/>
        <v>510</v>
      </c>
      <c r="O27" s="616">
        <f t="shared" si="9"/>
        <v>-547</v>
      </c>
      <c r="P27" s="617">
        <f t="shared" si="9"/>
        <v>0</v>
      </c>
      <c r="Q27" s="614"/>
      <c r="R27" s="616"/>
      <c r="S27" s="617">
        <f>H27</f>
        <v>1417</v>
      </c>
    </row>
    <row r="28" spans="1:19" s="176" customFormat="1" ht="13.5" thickBot="1" x14ac:dyDescent="0.3">
      <c r="A28" s="485">
        <f t="shared" si="3"/>
        <v>23</v>
      </c>
      <c r="B28" s="342"/>
      <c r="C28" s="342"/>
      <c r="D28" s="1114" t="s">
        <v>1218</v>
      </c>
      <c r="E28" s="1115"/>
      <c r="F28" s="533"/>
      <c r="G28" s="623">
        <v>870</v>
      </c>
      <c r="H28" s="620">
        <v>1417</v>
      </c>
      <c r="I28" s="620">
        <v>0</v>
      </c>
      <c r="J28" s="620"/>
      <c r="K28" s="620">
        <f t="shared" ref="K28:L28" si="10">+G28+I28</f>
        <v>870</v>
      </c>
      <c r="L28" s="637">
        <f t="shared" si="10"/>
        <v>1417</v>
      </c>
      <c r="M28" s="889">
        <v>0.85</v>
      </c>
      <c r="N28" s="663">
        <v>510</v>
      </c>
      <c r="O28" s="620">
        <f>+K28-L28</f>
        <v>-547</v>
      </c>
      <c r="P28" s="621">
        <v>0</v>
      </c>
      <c r="Q28" s="618"/>
      <c r="R28" s="620"/>
      <c r="S28" s="621">
        <f>+L28+R28</f>
        <v>1417</v>
      </c>
    </row>
    <row r="29" spans="1:19" s="176" customFormat="1" ht="18.75" customHeight="1" thickBot="1" x14ac:dyDescent="0.3">
      <c r="A29" s="487">
        <f>A28+1</f>
        <v>24</v>
      </c>
      <c r="B29" s="515" t="s">
        <v>737</v>
      </c>
      <c r="C29" s="515"/>
      <c r="D29" s="515"/>
      <c r="E29" s="515"/>
      <c r="F29" s="534"/>
      <c r="G29" s="631">
        <f t="shared" ref="G29:L29" si="11">+G6+G23+G26</f>
        <v>4393</v>
      </c>
      <c r="H29" s="628">
        <f t="shared" si="11"/>
        <v>6128</v>
      </c>
      <c r="I29" s="628">
        <f t="shared" si="11"/>
        <v>0</v>
      </c>
      <c r="J29" s="628">
        <f t="shared" si="11"/>
        <v>500</v>
      </c>
      <c r="K29" s="628">
        <f t="shared" si="11"/>
        <v>4393</v>
      </c>
      <c r="L29" s="672">
        <f t="shared" si="11"/>
        <v>6628</v>
      </c>
      <c r="M29" s="898">
        <v>0.85</v>
      </c>
      <c r="N29" s="673">
        <f>+N6+N23+N26</f>
        <v>1228</v>
      </c>
      <c r="O29" s="628">
        <f>+O6+O23+O26</f>
        <v>-1223</v>
      </c>
      <c r="P29" s="629">
        <f>+P6+P23+P26</f>
        <v>3176</v>
      </c>
      <c r="Q29" s="614"/>
      <c r="R29" s="628">
        <f>+R6+R23+R26</f>
        <v>452</v>
      </c>
      <c r="S29" s="629">
        <f>+S6+S23+S26</f>
        <v>7080</v>
      </c>
    </row>
    <row r="30" spans="1:19" s="539" customFormat="1" ht="18.75" customHeight="1" x14ac:dyDescent="0.25">
      <c r="A30" s="543"/>
      <c r="B30" s="544"/>
      <c r="C30" s="544"/>
      <c r="D30" s="544"/>
      <c r="E30" s="544"/>
      <c r="F30" s="544"/>
      <c r="G30" s="544"/>
      <c r="H30" s="544"/>
      <c r="I30" s="544"/>
      <c r="J30" s="544"/>
      <c r="K30" s="544"/>
      <c r="L30" s="544"/>
      <c r="M30" s="544"/>
      <c r="N30" s="544"/>
      <c r="O30" s="544"/>
      <c r="P30" s="544"/>
      <c r="R30" s="544"/>
      <c r="S30" s="544"/>
    </row>
    <row r="31" spans="1:19" ht="20.25" customHeight="1" x14ac:dyDescent="0.25">
      <c r="A31" s="176" t="s">
        <v>638</v>
      </c>
    </row>
    <row r="32" spans="1:19" ht="55.5" customHeight="1" x14ac:dyDescent="0.25">
      <c r="A32" s="1074" t="s">
        <v>825</v>
      </c>
      <c r="B32" s="1075"/>
      <c r="C32" s="1075"/>
      <c r="D32" s="1075"/>
      <c r="E32" s="1075"/>
      <c r="F32" s="1075"/>
      <c r="G32" s="1075"/>
      <c r="H32" s="1075"/>
      <c r="I32" s="1075"/>
      <c r="J32" s="1075"/>
      <c r="K32" s="1075"/>
      <c r="L32" s="1075"/>
      <c r="M32" s="1075"/>
      <c r="N32" s="1075"/>
      <c r="O32" s="1075"/>
      <c r="P32" s="1075"/>
      <c r="Q32" s="1075"/>
      <c r="R32" s="1075"/>
      <c r="S32" s="1075"/>
    </row>
    <row r="33" spans="1:19" ht="17.25" customHeight="1" x14ac:dyDescent="0.25">
      <c r="A33" s="1074" t="s">
        <v>806</v>
      </c>
      <c r="B33" s="1075"/>
      <c r="C33" s="1075"/>
      <c r="D33" s="1075"/>
      <c r="E33" s="1075"/>
      <c r="F33" s="1075"/>
      <c r="G33" s="1075"/>
      <c r="H33" s="1075"/>
      <c r="I33" s="1075"/>
      <c r="J33" s="1075"/>
      <c r="K33" s="1075"/>
      <c r="L33" s="1075"/>
      <c r="M33" s="1075"/>
      <c r="N33" s="1075"/>
      <c r="O33" s="1075"/>
      <c r="P33" s="1075"/>
      <c r="Q33" s="1075"/>
      <c r="R33" s="1075"/>
      <c r="S33" s="1075"/>
    </row>
    <row r="34" spans="1:19" ht="15" customHeight="1" x14ac:dyDescent="0.25">
      <c r="A34" s="1074" t="s">
        <v>1165</v>
      </c>
      <c r="B34" s="1075"/>
      <c r="C34" s="1075"/>
      <c r="D34" s="1075"/>
      <c r="E34" s="1075"/>
      <c r="F34" s="1075"/>
      <c r="G34" s="1075"/>
      <c r="H34" s="1075"/>
      <c r="I34" s="1075"/>
      <c r="J34" s="1075"/>
      <c r="K34" s="1075"/>
      <c r="L34" s="1075"/>
      <c r="M34" s="1075"/>
      <c r="N34" s="1075"/>
      <c r="O34" s="1075"/>
      <c r="P34" s="1075"/>
      <c r="Q34" s="1075"/>
      <c r="R34" s="1075"/>
      <c r="S34" s="1075"/>
    </row>
    <row r="35" spans="1:19" ht="15" customHeight="1" x14ac:dyDescent="0.25">
      <c r="A35" s="1074" t="s">
        <v>1115</v>
      </c>
      <c r="B35" s="1075"/>
      <c r="C35" s="1075"/>
      <c r="D35" s="1075"/>
      <c r="E35" s="1075"/>
      <c r="F35" s="1075"/>
      <c r="G35" s="1075"/>
      <c r="H35" s="1075"/>
      <c r="I35" s="1075"/>
      <c r="J35" s="1075"/>
      <c r="K35" s="1075"/>
      <c r="L35" s="1075"/>
      <c r="M35" s="1075"/>
      <c r="N35" s="1075"/>
      <c r="O35" s="1075"/>
      <c r="P35" s="1075"/>
      <c r="Q35" s="1075"/>
      <c r="R35" s="1075"/>
      <c r="S35" s="1075"/>
    </row>
    <row r="36" spans="1:19" ht="15" customHeight="1" x14ac:dyDescent="0.25">
      <c r="A36" s="1074" t="s">
        <v>803</v>
      </c>
      <c r="B36" s="1075"/>
      <c r="C36" s="1075"/>
      <c r="D36" s="1075"/>
      <c r="E36" s="1075"/>
      <c r="F36" s="1075"/>
      <c r="G36" s="1075"/>
      <c r="H36" s="1075"/>
      <c r="I36" s="1075"/>
      <c r="J36" s="1075"/>
      <c r="K36" s="1075"/>
      <c r="L36" s="1075"/>
      <c r="M36" s="1075"/>
      <c r="N36" s="1075"/>
      <c r="O36" s="1075"/>
      <c r="P36" s="1075"/>
      <c r="Q36" s="1075"/>
      <c r="R36" s="1075"/>
      <c r="S36" s="1075"/>
    </row>
    <row r="37" spans="1:19" ht="15" customHeight="1" x14ac:dyDescent="0.25">
      <c r="A37" s="1074" t="s">
        <v>924</v>
      </c>
      <c r="B37" s="1075"/>
      <c r="C37" s="1075"/>
      <c r="D37" s="1075"/>
      <c r="E37" s="1075"/>
      <c r="F37" s="1075"/>
      <c r="G37" s="1075"/>
      <c r="H37" s="1075"/>
      <c r="I37" s="1075"/>
      <c r="J37" s="1075"/>
      <c r="K37" s="1075"/>
      <c r="L37" s="1075"/>
      <c r="M37" s="1075"/>
      <c r="N37" s="1075"/>
      <c r="O37" s="1075"/>
      <c r="P37" s="1075"/>
      <c r="Q37" s="1075"/>
      <c r="R37" s="1075"/>
      <c r="S37" s="1075"/>
    </row>
    <row r="38" spans="1:19" ht="15" customHeight="1" x14ac:dyDescent="0.25">
      <c r="A38" s="1074" t="s">
        <v>922</v>
      </c>
      <c r="B38" s="1075"/>
      <c r="C38" s="1075"/>
      <c r="D38" s="1075"/>
      <c r="E38" s="1075"/>
      <c r="F38" s="1075"/>
      <c r="G38" s="1075"/>
      <c r="H38" s="1075"/>
      <c r="I38" s="1075"/>
      <c r="J38" s="1075"/>
      <c r="K38" s="1075"/>
      <c r="L38" s="1075"/>
      <c r="M38" s="1075"/>
      <c r="N38" s="1075"/>
      <c r="O38" s="1075"/>
      <c r="P38" s="1075"/>
      <c r="Q38" s="1075"/>
      <c r="R38" s="1075"/>
      <c r="S38" s="1075"/>
    </row>
    <row r="39" spans="1:19" ht="15" customHeight="1" x14ac:dyDescent="0.25">
      <c r="A39" s="1118" t="s">
        <v>923</v>
      </c>
      <c r="B39" s="1119"/>
      <c r="C39" s="1119"/>
      <c r="D39" s="1119"/>
      <c r="E39" s="1119"/>
      <c r="F39" s="1119"/>
      <c r="G39" s="1119"/>
      <c r="H39" s="1119"/>
      <c r="I39" s="1119"/>
      <c r="J39" s="1119"/>
      <c r="K39" s="1119"/>
      <c r="L39" s="1119"/>
      <c r="M39" s="1119"/>
      <c r="N39" s="1119"/>
      <c r="O39" s="1119"/>
      <c r="P39" s="1119"/>
      <c r="Q39" s="1119"/>
      <c r="R39" s="1119"/>
      <c r="S39" s="1119"/>
    </row>
    <row r="40" spans="1:19" ht="30.75" customHeight="1" x14ac:dyDescent="0.25">
      <c r="A40" s="1074" t="s">
        <v>804</v>
      </c>
      <c r="B40" s="1075"/>
      <c r="C40" s="1075"/>
      <c r="D40" s="1075"/>
      <c r="E40" s="1075"/>
      <c r="F40" s="1075"/>
      <c r="G40" s="1075"/>
      <c r="H40" s="1075"/>
      <c r="I40" s="1075"/>
      <c r="J40" s="1075"/>
      <c r="K40" s="1075"/>
      <c r="L40" s="1075"/>
      <c r="M40" s="1075"/>
      <c r="N40" s="1075"/>
      <c r="O40" s="1075"/>
      <c r="P40" s="1075"/>
      <c r="Q40" s="1075"/>
      <c r="R40" s="1075"/>
      <c r="S40" s="1075"/>
    </row>
    <row r="41" spans="1:19" ht="14.25" customHeight="1" x14ac:dyDescent="0.25">
      <c r="C41" s="493"/>
      <c r="D41" s="493"/>
      <c r="E41" s="493"/>
      <c r="F41" s="493"/>
    </row>
    <row r="42" spans="1:19" x14ac:dyDescent="0.25">
      <c r="A42" s="176" t="s">
        <v>1182</v>
      </c>
    </row>
  </sheetData>
  <customSheetViews>
    <customSheetView guid="{2AF6EA2A-E5C5-45EB-B6C4-875AD1E4E056}" scale="89" fitToPage="1">
      <pageMargins left="0.51181102362204722" right="0.51181102362204722" top="0.78740157480314965" bottom="0.78740157480314965" header="0.31496062992125984" footer="0.31496062992125984"/>
      <pageSetup paperSize="9" scale="68" orientation="landscape" r:id="rId1"/>
    </customSheetView>
  </customSheetViews>
  <mergeCells count="39">
    <mergeCell ref="C16:E16"/>
    <mergeCell ref="D19:E19"/>
    <mergeCell ref="O3:O4"/>
    <mergeCell ref="P3:P4"/>
    <mergeCell ref="R3:R4"/>
    <mergeCell ref="S3:S4"/>
    <mergeCell ref="B7:E7"/>
    <mergeCell ref="M3:M4"/>
    <mergeCell ref="F3:F5"/>
    <mergeCell ref="N3:N4"/>
    <mergeCell ref="A3:A5"/>
    <mergeCell ref="B3:E5"/>
    <mergeCell ref="G3:H3"/>
    <mergeCell ref="I3:J3"/>
    <mergeCell ref="K3:L3"/>
    <mergeCell ref="A38:S38"/>
    <mergeCell ref="A39:S39"/>
    <mergeCell ref="A40:S40"/>
    <mergeCell ref="A33:S33"/>
    <mergeCell ref="A34:S34"/>
    <mergeCell ref="A35:S35"/>
    <mergeCell ref="A36:S36"/>
    <mergeCell ref="A37:S37"/>
    <mergeCell ref="B24:E24"/>
    <mergeCell ref="A32:S32"/>
    <mergeCell ref="B6:E6"/>
    <mergeCell ref="B23:E23"/>
    <mergeCell ref="B26:E26"/>
    <mergeCell ref="B27:E27"/>
    <mergeCell ref="C8:E8"/>
    <mergeCell ref="D9:E9"/>
    <mergeCell ref="D10:E10"/>
    <mergeCell ref="D22:E22"/>
    <mergeCell ref="D28:E28"/>
    <mergeCell ref="D25:E25"/>
    <mergeCell ref="D11:E11"/>
    <mergeCell ref="D12:E12"/>
    <mergeCell ref="B13:E13"/>
    <mergeCell ref="C14:E14"/>
  </mergeCells>
  <pageMargins left="0.51181102362204722" right="0.51181102362204722" top="0.78740157480314965" bottom="0.78740157480314965" header="0.31496062992125984" footer="0.31496062992125984"/>
  <pageSetup paperSize="9" scale="69" orientation="landscape" r:id="rId2"/>
  <ignoredErrors>
    <ignoredError sqref="A2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opLeftCell="A16" zoomScaleNormal="100" workbookViewId="0">
      <selection activeCell="I13" sqref="I13"/>
    </sheetView>
  </sheetViews>
  <sheetFormatPr defaultRowHeight="12.75" x14ac:dyDescent="0.25"/>
  <cols>
    <col min="1" max="1" width="3.28515625" style="6" customWidth="1"/>
    <col min="2" max="2" width="7.85546875" style="6" customWidth="1"/>
    <col min="3" max="3" width="56.7109375" style="6" customWidth="1"/>
    <col min="4" max="4" width="17" style="6" customWidth="1"/>
    <col min="5" max="5" width="16.5703125" style="6" customWidth="1"/>
    <col min="6" max="6" width="11.42578125" style="6" customWidth="1"/>
    <col min="7" max="7" width="2.42578125" style="6" customWidth="1"/>
    <col min="8" max="8" width="29.85546875" style="6" customWidth="1"/>
    <col min="9" max="16384" width="9.140625" style="6"/>
  </cols>
  <sheetData>
    <row r="1" spans="1:8" ht="15.75" x14ac:dyDescent="0.25">
      <c r="A1" s="72" t="s">
        <v>1147</v>
      </c>
      <c r="B1" s="11"/>
      <c r="C1" s="11"/>
      <c r="D1" s="67"/>
      <c r="E1" s="12"/>
      <c r="F1" s="73"/>
      <c r="G1" s="31"/>
      <c r="H1" s="8"/>
    </row>
    <row r="2" spans="1:8" s="3" customFormat="1" ht="13.5" thickBot="1" x14ac:dyDescent="0.3">
      <c r="A2" s="12"/>
      <c r="B2" s="12"/>
      <c r="C2" s="12"/>
      <c r="D2" s="12"/>
      <c r="E2" s="12"/>
      <c r="F2" s="13" t="s">
        <v>507</v>
      </c>
      <c r="G2" s="12"/>
      <c r="H2" s="2"/>
    </row>
    <row r="3" spans="1:8" s="7" customFormat="1" ht="19.5" customHeight="1" x14ac:dyDescent="0.25">
      <c r="A3" s="1141" t="s">
        <v>479</v>
      </c>
      <c r="B3" s="1143" t="s">
        <v>708</v>
      </c>
      <c r="C3" s="1143"/>
      <c r="D3" s="1145" t="s">
        <v>1164</v>
      </c>
      <c r="E3" s="1145"/>
      <c r="F3" s="1146"/>
      <c r="G3" s="63"/>
      <c r="H3" s="135"/>
    </row>
    <row r="4" spans="1:8" s="7" customFormat="1" ht="13.5" customHeight="1" thickBot="1" x14ac:dyDescent="0.3">
      <c r="A4" s="1142"/>
      <c r="B4" s="1144"/>
      <c r="C4" s="1144"/>
      <c r="D4" s="719" t="s">
        <v>592</v>
      </c>
      <c r="E4" s="719" t="s">
        <v>508</v>
      </c>
      <c r="F4" s="14" t="s">
        <v>505</v>
      </c>
      <c r="G4" s="63"/>
      <c r="H4" s="135"/>
    </row>
    <row r="5" spans="1:8" s="7" customFormat="1" ht="12.75" customHeight="1" x14ac:dyDescent="0.25">
      <c r="A5" s="358" t="s">
        <v>1120</v>
      </c>
      <c r="B5" s="1147" t="s">
        <v>1108</v>
      </c>
      <c r="C5" s="1147"/>
      <c r="D5" s="353">
        <f>SUM(D6:D9)</f>
        <v>0</v>
      </c>
      <c r="E5" s="353">
        <f>SUM(E6:E9)</f>
        <v>0</v>
      </c>
      <c r="F5" s="354">
        <f t="shared" ref="F5:F20" si="0">SUM(D5+E5)</f>
        <v>0</v>
      </c>
      <c r="G5" s="63"/>
      <c r="H5" s="135"/>
    </row>
    <row r="6" spans="1:8" s="7" customFormat="1" ht="12.75" customHeight="1" x14ac:dyDescent="0.2">
      <c r="A6" s="720" t="s">
        <v>1121</v>
      </c>
      <c r="B6" s="1133" t="s">
        <v>639</v>
      </c>
      <c r="C6" s="778" t="s">
        <v>1109</v>
      </c>
      <c r="D6" s="351"/>
      <c r="E6" s="351"/>
      <c r="F6" s="75"/>
      <c r="G6" s="63"/>
      <c r="H6" s="4"/>
    </row>
    <row r="7" spans="1:8" s="7" customFormat="1" ht="12.75" customHeight="1" x14ac:dyDescent="0.2">
      <c r="A7" s="720" t="s">
        <v>1122</v>
      </c>
      <c r="B7" s="1134"/>
      <c r="C7" s="778" t="s">
        <v>1110</v>
      </c>
      <c r="D7" s="351"/>
      <c r="E7" s="351"/>
      <c r="F7" s="75"/>
      <c r="G7" s="63"/>
      <c r="H7" s="4"/>
    </row>
    <row r="8" spans="1:8" s="7" customFormat="1" ht="12.75" customHeight="1" x14ac:dyDescent="0.2">
      <c r="A8" s="720" t="s">
        <v>1123</v>
      </c>
      <c r="B8" s="1134"/>
      <c r="C8" s="778" t="s">
        <v>1111</v>
      </c>
      <c r="D8" s="351"/>
      <c r="E8" s="351"/>
      <c r="F8" s="75"/>
      <c r="G8" s="63"/>
      <c r="H8" s="4"/>
    </row>
    <row r="9" spans="1:8" s="7" customFormat="1" ht="12.75" customHeight="1" x14ac:dyDescent="0.2">
      <c r="A9" s="720" t="s">
        <v>1124</v>
      </c>
      <c r="B9" s="1135"/>
      <c r="C9" s="779" t="s">
        <v>1112</v>
      </c>
      <c r="D9" s="351"/>
      <c r="E9" s="351"/>
      <c r="F9" s="75"/>
      <c r="G9" s="63"/>
      <c r="H9" s="4"/>
    </row>
    <row r="10" spans="1:8" s="7" customFormat="1" ht="12.75" customHeight="1" x14ac:dyDescent="0.2">
      <c r="A10" s="352" t="s">
        <v>1125</v>
      </c>
      <c r="B10" s="1131" t="s">
        <v>1134</v>
      </c>
      <c r="C10" s="1132"/>
      <c r="D10" s="353">
        <v>9393</v>
      </c>
      <c r="E10" s="353">
        <v>2598</v>
      </c>
      <c r="F10" s="354">
        <f t="shared" si="0"/>
        <v>11991</v>
      </c>
      <c r="G10" s="63"/>
      <c r="H10" s="4"/>
    </row>
    <row r="11" spans="1:8" s="7" customFormat="1" ht="12.75" customHeight="1" x14ac:dyDescent="0.2">
      <c r="A11" s="352" t="s">
        <v>756</v>
      </c>
      <c r="B11" s="780" t="s">
        <v>704</v>
      </c>
      <c r="C11" s="781"/>
      <c r="D11" s="353">
        <f>SUM(D12:D15)</f>
        <v>0</v>
      </c>
      <c r="E11" s="353">
        <f>SUM(E12:E15)</f>
        <v>332</v>
      </c>
      <c r="F11" s="354">
        <f t="shared" si="0"/>
        <v>332</v>
      </c>
      <c r="G11" s="63"/>
      <c r="H11" s="4"/>
    </row>
    <row r="12" spans="1:8" s="7" customFormat="1" ht="12.75" customHeight="1" x14ac:dyDescent="0.2">
      <c r="A12" s="720" t="s">
        <v>1126</v>
      </c>
      <c r="B12" s="1133" t="s">
        <v>639</v>
      </c>
      <c r="C12" s="740" t="s">
        <v>511</v>
      </c>
      <c r="D12" s="74"/>
      <c r="E12" s="74"/>
      <c r="F12" s="75"/>
      <c r="G12" s="63"/>
      <c r="H12" s="4"/>
    </row>
    <row r="13" spans="1:8" s="7" customFormat="1" ht="12.75" customHeight="1" x14ac:dyDescent="0.2">
      <c r="A13" s="720" t="s">
        <v>1127</v>
      </c>
      <c r="B13" s="1134"/>
      <c r="C13" s="740" t="s">
        <v>510</v>
      </c>
      <c r="D13" s="74"/>
      <c r="E13" s="74"/>
      <c r="F13" s="75"/>
      <c r="G13" s="63"/>
      <c r="H13" s="4"/>
    </row>
    <row r="14" spans="1:8" s="7" customFormat="1" ht="12.75" customHeight="1" x14ac:dyDescent="0.2">
      <c r="A14" s="720" t="s">
        <v>1128</v>
      </c>
      <c r="B14" s="1134"/>
      <c r="C14" s="740" t="s">
        <v>1117</v>
      </c>
      <c r="D14" s="74"/>
      <c r="E14" s="74">
        <v>332</v>
      </c>
      <c r="F14" s="75">
        <f t="shared" si="0"/>
        <v>332</v>
      </c>
      <c r="G14" s="63"/>
      <c r="H14" s="4"/>
    </row>
    <row r="15" spans="1:8" s="7" customFormat="1" ht="12.75" customHeight="1" x14ac:dyDescent="0.2">
      <c r="A15" s="720" t="s">
        <v>1129</v>
      </c>
      <c r="B15" s="1135"/>
      <c r="C15" s="740" t="s">
        <v>483</v>
      </c>
      <c r="D15" s="74"/>
      <c r="E15" s="74"/>
      <c r="F15" s="75"/>
      <c r="G15" s="63"/>
      <c r="H15" s="4"/>
    </row>
    <row r="16" spans="1:8" s="7" customFormat="1" ht="12.75" customHeight="1" x14ac:dyDescent="0.2">
      <c r="A16" s="352" t="s">
        <v>758</v>
      </c>
      <c r="B16" s="780" t="s">
        <v>705</v>
      </c>
      <c r="C16" s="781"/>
      <c r="D16" s="353">
        <f>SUM(D17:D19)</f>
        <v>176</v>
      </c>
      <c r="E16" s="353">
        <f>SUM(E17:E19)</f>
        <v>0</v>
      </c>
      <c r="F16" s="354">
        <f t="shared" si="0"/>
        <v>176</v>
      </c>
      <c r="G16" s="63"/>
      <c r="H16" s="4"/>
    </row>
    <row r="17" spans="1:8" s="7" customFormat="1" ht="12.75" customHeight="1" x14ac:dyDescent="0.2">
      <c r="A17" s="720" t="s">
        <v>1131</v>
      </c>
      <c r="B17" s="1133" t="s">
        <v>639</v>
      </c>
      <c r="C17" s="782" t="s">
        <v>511</v>
      </c>
      <c r="D17" s="74"/>
      <c r="E17" s="74"/>
      <c r="F17" s="75"/>
      <c r="G17" s="63"/>
      <c r="H17" s="4"/>
    </row>
    <row r="18" spans="1:8" s="7" customFormat="1" ht="12.75" customHeight="1" x14ac:dyDescent="0.2">
      <c r="A18" s="720" t="s">
        <v>1132</v>
      </c>
      <c r="B18" s="1134"/>
      <c r="C18" s="782" t="s">
        <v>510</v>
      </c>
      <c r="D18" s="74"/>
      <c r="E18" s="74"/>
      <c r="F18" s="75"/>
      <c r="G18" s="63"/>
      <c r="H18" s="4"/>
    </row>
    <row r="19" spans="1:8" ht="12.75" customHeight="1" x14ac:dyDescent="0.2">
      <c r="A19" s="720" t="s">
        <v>1130</v>
      </c>
      <c r="B19" s="1135"/>
      <c r="C19" s="782" t="s">
        <v>483</v>
      </c>
      <c r="D19" s="74">
        <v>176</v>
      </c>
      <c r="E19" s="74"/>
      <c r="F19" s="75"/>
      <c r="G19" s="63"/>
      <c r="H19" s="4"/>
    </row>
    <row r="20" spans="1:8" ht="12.75" customHeight="1" x14ac:dyDescent="0.2">
      <c r="A20" s="352" t="s">
        <v>1133</v>
      </c>
      <c r="B20" s="1131" t="s">
        <v>706</v>
      </c>
      <c r="C20" s="1132"/>
      <c r="D20" s="353">
        <v>1024</v>
      </c>
      <c r="E20" s="353"/>
      <c r="F20" s="354">
        <f t="shared" si="0"/>
        <v>1024</v>
      </c>
      <c r="G20" s="63"/>
      <c r="H20" s="5"/>
    </row>
    <row r="21" spans="1:8" ht="12.75" customHeight="1" thickBot="1" x14ac:dyDescent="0.25">
      <c r="A21" s="355" t="s">
        <v>760</v>
      </c>
      <c r="B21" s="1136" t="s">
        <v>707</v>
      </c>
      <c r="C21" s="1137"/>
      <c r="D21" s="356"/>
      <c r="E21" s="356"/>
      <c r="F21" s="357"/>
      <c r="G21" s="63"/>
      <c r="H21" s="5"/>
    </row>
    <row r="22" spans="1:8" x14ac:dyDescent="0.2">
      <c r="A22" s="76"/>
      <c r="B22" s="31"/>
      <c r="C22" s="31"/>
      <c r="D22" s="31"/>
      <c r="E22" s="76"/>
      <c r="F22" s="77"/>
      <c r="G22" s="63"/>
      <c r="H22" s="5"/>
    </row>
    <row r="23" spans="1:8" x14ac:dyDescent="0.2">
      <c r="A23" s="102" t="s">
        <v>638</v>
      </c>
      <c r="B23" s="117"/>
      <c r="C23" s="117"/>
      <c r="D23" s="31"/>
      <c r="E23" s="76"/>
      <c r="F23" s="77"/>
      <c r="G23" s="63"/>
      <c r="H23" s="5"/>
    </row>
    <row r="24" spans="1:8" ht="27.75" customHeight="1" x14ac:dyDescent="0.2">
      <c r="A24" s="1138" t="s">
        <v>1168</v>
      </c>
      <c r="B24" s="1139"/>
      <c r="C24" s="1139"/>
      <c r="D24" s="1139"/>
      <c r="E24" s="1139"/>
      <c r="F24" s="1139"/>
      <c r="G24" s="63"/>
      <c r="H24" s="5"/>
    </row>
    <row r="25" spans="1:8" ht="79.5" customHeight="1" x14ac:dyDescent="0.2">
      <c r="A25" s="1074" t="s">
        <v>1113</v>
      </c>
      <c r="B25" s="1140"/>
      <c r="C25" s="1140"/>
      <c r="D25" s="1140"/>
      <c r="E25" s="1140"/>
      <c r="F25" s="1140"/>
      <c r="G25" s="1"/>
    </row>
    <row r="26" spans="1:8" ht="81" customHeight="1" x14ac:dyDescent="0.2">
      <c r="A26" s="1129" t="s">
        <v>1188</v>
      </c>
      <c r="B26" s="1130"/>
      <c r="C26" s="1130"/>
      <c r="D26" s="1130"/>
      <c r="E26" s="1130"/>
      <c r="F26" s="1130"/>
      <c r="G26" s="1"/>
    </row>
    <row r="27" spans="1:8" ht="80.25" customHeight="1" x14ac:dyDescent="0.25">
      <c r="A27" s="1129" t="s">
        <v>1186</v>
      </c>
      <c r="B27" s="1130"/>
      <c r="C27" s="1130"/>
      <c r="D27" s="1130"/>
      <c r="E27" s="1130"/>
      <c r="F27" s="1130"/>
      <c r="G27" s="1"/>
      <c r="H27" s="793"/>
    </row>
    <row r="28" spans="1:8" ht="55.5" customHeight="1" x14ac:dyDescent="0.2">
      <c r="A28" s="1129" t="s">
        <v>1116</v>
      </c>
      <c r="B28" s="1130"/>
      <c r="C28" s="1130"/>
      <c r="D28" s="1130"/>
      <c r="E28" s="1130"/>
      <c r="F28" s="1130"/>
      <c r="G28" s="1"/>
    </row>
    <row r="29" spans="1:8" ht="43.5" customHeight="1" x14ac:dyDescent="0.2">
      <c r="A29" s="1129" t="s">
        <v>1135</v>
      </c>
      <c r="B29" s="1130"/>
      <c r="C29" s="1130"/>
      <c r="D29" s="1130"/>
      <c r="E29" s="1130"/>
      <c r="F29" s="1130"/>
      <c r="G29" s="1"/>
    </row>
    <row r="30" spans="1:8" ht="15.75" customHeight="1" x14ac:dyDescent="0.2">
      <c r="A30" s="1129" t="s">
        <v>1118</v>
      </c>
      <c r="B30" s="1130"/>
      <c r="C30" s="1130"/>
      <c r="D30" s="1130"/>
      <c r="E30" s="1130"/>
      <c r="F30" s="1130"/>
      <c r="G30" s="1"/>
    </row>
    <row r="31" spans="1:8" ht="14.25" customHeight="1" x14ac:dyDescent="0.2">
      <c r="G31" s="1"/>
    </row>
    <row r="32" spans="1:8" x14ac:dyDescent="0.2">
      <c r="G32" s="1"/>
    </row>
    <row r="33" spans="1:7" x14ac:dyDescent="0.2">
      <c r="G33" s="1"/>
    </row>
    <row r="34" spans="1:7" x14ac:dyDescent="0.2">
      <c r="G34" s="1"/>
    </row>
    <row r="35" spans="1:7" x14ac:dyDescent="0.2">
      <c r="G35" s="1"/>
    </row>
    <row r="42" spans="1:7" x14ac:dyDescent="0.25">
      <c r="A42" s="5"/>
    </row>
    <row r="43" spans="1:7" x14ac:dyDescent="0.25">
      <c r="A43" s="5"/>
    </row>
  </sheetData>
  <sheetProtection formatRows="0" insertRows="0" deleteRows="0"/>
  <customSheetViews>
    <customSheetView guid="{2AF6EA2A-E5C5-45EB-B6C4-875AD1E4E056}" fitToPage="1" printArea="1" topLeftCell="A16">
      <selection activeCell="A30" sqref="A30:F30"/>
      <pageMargins left="0.59055118110236227" right="0.59055118110236227" top="0.6692913385826772" bottom="0.6692913385826772" header="0.15748031496062992" footer="0.15748031496062992"/>
      <printOptions horizontalCentered="1"/>
      <pageSetup paperSize="9" scale="80" orientation="portrait" cellComments="asDisplayed" horizontalDpi="300" verticalDpi="300" r:id="rId1"/>
      <headerFooter alignWithMargins="0"/>
    </customSheetView>
  </customSheetViews>
  <mergeCells count="17">
    <mergeCell ref="A3:A4"/>
    <mergeCell ref="B3:C4"/>
    <mergeCell ref="D3:F3"/>
    <mergeCell ref="B5:C5"/>
    <mergeCell ref="B6:B9"/>
    <mergeCell ref="A27:F27"/>
    <mergeCell ref="A28:F28"/>
    <mergeCell ref="A30:F30"/>
    <mergeCell ref="A29:F29"/>
    <mergeCell ref="B10:C10"/>
    <mergeCell ref="B12:B15"/>
    <mergeCell ref="B17:B19"/>
    <mergeCell ref="B21:C21"/>
    <mergeCell ref="B20:C20"/>
    <mergeCell ref="A24:F24"/>
    <mergeCell ref="A25:F25"/>
    <mergeCell ref="A26:F26"/>
  </mergeCells>
  <printOptions horizontalCentered="1"/>
  <pageMargins left="0.59055118110236227" right="0.59055118110236227" top="0.6692913385826772" bottom="0.6692913385826772" header="0.15748031496062992" footer="0.15748031496062992"/>
  <pageSetup paperSize="9" scale="80" orientation="portrait" cellComments="asDisplayed"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selection activeCell="E27" sqref="E27"/>
    </sheetView>
  </sheetViews>
  <sheetFormatPr defaultRowHeight="15" x14ac:dyDescent="0.25"/>
  <cols>
    <col min="1" max="1" width="3.42578125" style="29" customWidth="1"/>
    <col min="2" max="2" width="49.5703125" style="16" customWidth="1"/>
    <col min="3" max="3" width="16.42578125" style="16" customWidth="1"/>
    <col min="4" max="4" width="17.7109375" style="16" customWidth="1"/>
    <col min="5" max="5" width="17.28515625" style="16" customWidth="1"/>
    <col min="6" max="6" width="17" style="16" customWidth="1"/>
    <col min="7" max="7" width="9.140625" style="16"/>
    <col min="11" max="16384" width="9.140625" style="16"/>
  </cols>
  <sheetData>
    <row r="1" spans="1:12" ht="15.75" x14ac:dyDescent="0.25">
      <c r="A1" s="343" t="s">
        <v>818</v>
      </c>
      <c r="B1" s="11"/>
      <c r="C1" s="12"/>
      <c r="D1" s="12"/>
      <c r="E1" s="12"/>
    </row>
    <row r="2" spans="1:12" ht="15.75" thickBot="1" x14ac:dyDescent="0.3">
      <c r="A2" s="28"/>
      <c r="B2" s="12"/>
      <c r="C2" s="12"/>
      <c r="D2" s="13"/>
      <c r="E2" s="12"/>
      <c r="F2" s="215" t="s">
        <v>591</v>
      </c>
    </row>
    <row r="3" spans="1:12" ht="26.25" customHeight="1" x14ac:dyDescent="0.25">
      <c r="A3" s="1149" t="s">
        <v>479</v>
      </c>
      <c r="B3" s="1151" t="s">
        <v>512</v>
      </c>
      <c r="C3" s="79" t="s">
        <v>671</v>
      </c>
      <c r="D3" s="79" t="s">
        <v>672</v>
      </c>
      <c r="E3" s="308" t="s">
        <v>670</v>
      </c>
      <c r="F3" s="309" t="s">
        <v>714</v>
      </c>
    </row>
    <row r="4" spans="1:12" ht="12" customHeight="1" thickBot="1" x14ac:dyDescent="0.3">
      <c r="A4" s="1150"/>
      <c r="B4" s="1152"/>
      <c r="C4" s="221" t="s">
        <v>558</v>
      </c>
      <c r="D4" s="221" t="s">
        <v>559</v>
      </c>
      <c r="E4" s="221" t="s">
        <v>560</v>
      </c>
      <c r="F4" s="222" t="s">
        <v>561</v>
      </c>
    </row>
    <row r="5" spans="1:12" ht="18" customHeight="1" x14ac:dyDescent="0.25">
      <c r="A5" s="949">
        <v>1</v>
      </c>
      <c r="B5" s="769" t="s">
        <v>703</v>
      </c>
      <c r="C5" s="845">
        <f>SUM(C6:C9)</f>
        <v>3024</v>
      </c>
      <c r="D5" s="845">
        <f>SUM(D6:D9)</f>
        <v>1100</v>
      </c>
      <c r="E5" s="845">
        <f>SUM(E6:E9)</f>
        <v>2798</v>
      </c>
      <c r="F5" s="837">
        <v>0</v>
      </c>
    </row>
    <row r="6" spans="1:12" ht="12.75" customHeight="1" x14ac:dyDescent="0.25">
      <c r="A6" s="219">
        <v>2</v>
      </c>
      <c r="B6" s="770" t="s">
        <v>513</v>
      </c>
      <c r="C6" s="180"/>
      <c r="D6" s="844">
        <v>1100</v>
      </c>
      <c r="E6" s="192">
        <v>2445</v>
      </c>
      <c r="F6" s="838">
        <v>0.45</v>
      </c>
      <c r="K6" s="172"/>
      <c r="L6" s="172"/>
    </row>
    <row r="7" spans="1:12" ht="12.75" customHeight="1" x14ac:dyDescent="0.25">
      <c r="A7" s="219">
        <v>3</v>
      </c>
      <c r="B7" s="771" t="s">
        <v>593</v>
      </c>
      <c r="C7" s="80">
        <v>2868</v>
      </c>
      <c r="D7" s="180"/>
      <c r="E7" s="192">
        <v>295</v>
      </c>
      <c r="F7" s="839">
        <v>9.7200000000000006</v>
      </c>
      <c r="K7" s="172"/>
      <c r="L7" s="172"/>
    </row>
    <row r="8" spans="1:12" ht="12.75" customHeight="1" x14ac:dyDescent="0.25">
      <c r="A8" s="219">
        <v>4</v>
      </c>
      <c r="B8" s="771" t="s">
        <v>594</v>
      </c>
      <c r="C8" s="80">
        <v>156</v>
      </c>
      <c r="D8" s="180"/>
      <c r="E8" s="192">
        <v>58</v>
      </c>
      <c r="F8" s="839">
        <v>2.5</v>
      </c>
      <c r="K8" s="172"/>
      <c r="L8" s="172"/>
    </row>
    <row r="9" spans="1:12" ht="12.75" customHeight="1" x14ac:dyDescent="0.25">
      <c r="A9" s="219">
        <v>5</v>
      </c>
      <c r="B9" s="772" t="s">
        <v>514</v>
      </c>
      <c r="C9" s="180"/>
      <c r="D9" s="80"/>
      <c r="E9" s="192"/>
      <c r="F9" s="839"/>
      <c r="K9" s="172"/>
    </row>
    <row r="10" spans="1:12" ht="21" customHeight="1" x14ac:dyDescent="0.25">
      <c r="A10" s="950">
        <v>6</v>
      </c>
      <c r="B10" s="773" t="s">
        <v>874</v>
      </c>
      <c r="C10" s="846"/>
      <c r="D10" s="794">
        <f>SUM(D11:D15)</f>
        <v>1243</v>
      </c>
      <c r="E10" s="350">
        <f>SUM(E11:E15)</f>
        <v>2951</v>
      </c>
      <c r="F10" s="840">
        <v>0</v>
      </c>
      <c r="K10" s="172"/>
    </row>
    <row r="11" spans="1:12" ht="12.75" customHeight="1" x14ac:dyDescent="0.25">
      <c r="A11" s="219">
        <v>7</v>
      </c>
      <c r="B11" s="774" t="s">
        <v>596</v>
      </c>
      <c r="C11" s="180"/>
      <c r="D11" s="194">
        <v>453</v>
      </c>
      <c r="E11" s="192">
        <v>264</v>
      </c>
      <c r="F11" s="839">
        <v>1.7</v>
      </c>
    </row>
    <row r="12" spans="1:12" ht="12.75" customHeight="1" x14ac:dyDescent="0.25">
      <c r="A12" s="219">
        <v>8</v>
      </c>
      <c r="B12" s="775" t="s">
        <v>595</v>
      </c>
      <c r="C12" s="180"/>
      <c r="D12" s="194">
        <v>473</v>
      </c>
      <c r="E12" s="192">
        <v>840</v>
      </c>
      <c r="F12" s="841">
        <v>0.6</v>
      </c>
    </row>
    <row r="13" spans="1:12" ht="12.75" customHeight="1" x14ac:dyDescent="0.25">
      <c r="A13" s="220">
        <v>9</v>
      </c>
      <c r="B13" s="776" t="s">
        <v>1205</v>
      </c>
      <c r="C13" s="189"/>
      <c r="D13" s="195">
        <v>293</v>
      </c>
      <c r="E13" s="196">
        <v>1436</v>
      </c>
      <c r="F13" s="842">
        <v>0.2</v>
      </c>
      <c r="H13" s="135"/>
      <c r="I13" s="135"/>
      <c r="J13" s="135"/>
    </row>
    <row r="14" spans="1:12" ht="12.75" customHeight="1" x14ac:dyDescent="0.25">
      <c r="A14" s="220">
        <v>10</v>
      </c>
      <c r="B14" s="776" t="s">
        <v>1206</v>
      </c>
      <c r="C14" s="189"/>
      <c r="D14" s="195">
        <v>5</v>
      </c>
      <c r="E14" s="196">
        <v>25</v>
      </c>
      <c r="F14" s="842">
        <v>0.2</v>
      </c>
      <c r="H14" s="135"/>
      <c r="I14" s="135"/>
      <c r="J14" s="135"/>
    </row>
    <row r="15" spans="1:12" ht="12.75" customHeight="1" thickBot="1" x14ac:dyDescent="0.3">
      <c r="A15" s="220">
        <v>11</v>
      </c>
      <c r="B15" s="776" t="s">
        <v>1207</v>
      </c>
      <c r="C15" s="189"/>
      <c r="D15" s="195">
        <v>19</v>
      </c>
      <c r="E15" s="196">
        <v>386</v>
      </c>
      <c r="F15" s="842">
        <v>5.0000000000000001E-3</v>
      </c>
      <c r="H15" s="135"/>
      <c r="I15" s="135"/>
      <c r="J15" s="135"/>
    </row>
    <row r="16" spans="1:12" ht="17.25" customHeight="1" thickBot="1" x14ac:dyDescent="0.3">
      <c r="A16" s="305">
        <v>12</v>
      </c>
      <c r="B16" s="777" t="s">
        <v>505</v>
      </c>
      <c r="C16" s="847">
        <f>C5+C10</f>
        <v>3024</v>
      </c>
      <c r="D16" s="847">
        <f>D5+D10</f>
        <v>2343</v>
      </c>
      <c r="E16" s="847">
        <f>E5+E10</f>
        <v>5749</v>
      </c>
      <c r="F16" s="843" t="s">
        <v>1223</v>
      </c>
    </row>
    <row r="17" spans="1:10" ht="12.75" customHeight="1" x14ac:dyDescent="0.25">
      <c r="A17" s="344"/>
      <c r="B17" s="142"/>
      <c r="C17" s="216"/>
      <c r="D17" s="216"/>
      <c r="E17" s="217"/>
      <c r="F17" s="31"/>
    </row>
    <row r="18" spans="1:10" ht="12.75" customHeight="1" x14ac:dyDescent="0.25">
      <c r="A18" s="85" t="s">
        <v>638</v>
      </c>
      <c r="B18" s="345"/>
      <c r="C18" s="346"/>
      <c r="D18" s="346"/>
      <c r="E18" s="347"/>
      <c r="F18" s="85"/>
      <c r="H18" s="135"/>
      <c r="I18" s="135"/>
      <c r="J18" s="135"/>
    </row>
    <row r="19" spans="1:10" ht="24.75" customHeight="1" x14ac:dyDescent="0.25">
      <c r="A19" s="1148" t="s">
        <v>905</v>
      </c>
      <c r="B19" s="1148"/>
      <c r="C19" s="1148"/>
      <c r="D19" s="1148"/>
      <c r="E19" s="1148"/>
      <c r="F19" s="1148"/>
    </row>
    <row r="20" spans="1:10" ht="12.75" customHeight="1" x14ac:dyDescent="0.25">
      <c r="A20" s="561" t="s">
        <v>904</v>
      </c>
      <c r="B20" s="81"/>
      <c r="C20" s="348"/>
      <c r="D20" s="348"/>
      <c r="E20" s="348"/>
      <c r="F20" s="88"/>
    </row>
    <row r="21" spans="1:10" ht="26.25" customHeight="1" x14ac:dyDescent="0.25">
      <c r="A21" s="1148" t="s">
        <v>686</v>
      </c>
      <c r="B21" s="1148"/>
      <c r="C21" s="1148"/>
      <c r="D21" s="1148"/>
      <c r="E21" s="1148"/>
      <c r="F21" s="1148"/>
    </row>
    <row r="22" spans="1:10" ht="15" customHeight="1" x14ac:dyDescent="0.25">
      <c r="A22" s="307" t="s">
        <v>1166</v>
      </c>
      <c r="B22" s="306"/>
      <c r="C22" s="306"/>
      <c r="D22" s="306"/>
      <c r="E22" s="306"/>
      <c r="F22" s="306"/>
      <c r="H22" s="135"/>
      <c r="I22" s="135"/>
      <c r="J22" s="135"/>
    </row>
    <row r="23" spans="1:10" ht="27.75" customHeight="1" x14ac:dyDescent="0.25">
      <c r="A23" s="1148" t="s">
        <v>875</v>
      </c>
      <c r="B23" s="1148"/>
      <c r="C23" s="1148"/>
      <c r="D23" s="1148"/>
      <c r="E23" s="1148"/>
      <c r="F23" s="1148"/>
      <c r="H23" s="135"/>
      <c r="I23" s="135"/>
      <c r="J23" s="135"/>
    </row>
    <row r="24" spans="1:10" ht="12.75" customHeight="1" x14ac:dyDescent="0.25">
      <c r="A24" s="307"/>
      <c r="B24" s="306"/>
      <c r="C24" s="306"/>
      <c r="D24" s="306"/>
      <c r="E24" s="306"/>
      <c r="F24" s="306"/>
      <c r="H24" s="135"/>
      <c r="I24" s="135"/>
      <c r="J24" s="135"/>
    </row>
    <row r="25" spans="1:10" ht="12.75" customHeight="1" x14ac:dyDescent="0.25">
      <c r="A25" s="307" t="s">
        <v>685</v>
      </c>
      <c r="B25" s="306"/>
      <c r="C25" s="306"/>
      <c r="D25" s="306"/>
      <c r="E25" s="306"/>
      <c r="F25" s="306"/>
      <c r="H25" s="135"/>
      <c r="I25" s="135"/>
      <c r="J25" s="135"/>
    </row>
    <row r="26" spans="1:10" x14ac:dyDescent="0.25">
      <c r="A26" s="348" t="s">
        <v>903</v>
      </c>
      <c r="B26" s="349"/>
      <c r="C26" s="348"/>
      <c r="D26" s="348"/>
      <c r="E26" s="348"/>
      <c r="F26" s="88"/>
    </row>
    <row r="27" spans="1:10" x14ac:dyDescent="0.25">
      <c r="A27" s="348" t="s">
        <v>1169</v>
      </c>
      <c r="B27" s="12"/>
      <c r="C27" s="12"/>
      <c r="D27" s="218"/>
      <c r="E27" s="12"/>
    </row>
  </sheetData>
  <protectedRanges>
    <protectedRange sqref="D7:D9 D17:D18 D11:D15" name="Oblast1"/>
  </protectedRanges>
  <customSheetViews>
    <customSheetView guid="{2AF6EA2A-E5C5-45EB-B6C4-875AD1E4E056}" fitToPage="1">
      <pageMargins left="0.78740157480314965" right="0.78740157480314965"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5">
    <mergeCell ref="A23:F23"/>
    <mergeCell ref="A21:F21"/>
    <mergeCell ref="A19:F19"/>
    <mergeCell ref="A3:A4"/>
    <mergeCell ref="B3:B4"/>
  </mergeCells>
  <printOptions horizontalCentered="1"/>
  <pageMargins left="0.78740157480314965" right="0.78740157480314965" top="0.98425196850393704" bottom="0.98425196850393704" header="0.51181102362204722" footer="0.51181102362204722"/>
  <pageSetup paperSize="9" scale="70" orientation="portrait" cellComments="asDisplayed" r:id="rId2"/>
  <headerFooter alignWithMargins="0"/>
  <ignoredErrors>
    <ignoredError sqref="C5:D5 E5 D9 D10 E9:E1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7"/>
  <sheetViews>
    <sheetView zoomScaleNormal="100" workbookViewId="0">
      <selection activeCell="X18" sqref="X18"/>
    </sheetView>
  </sheetViews>
  <sheetFormatPr defaultRowHeight="12.75" x14ac:dyDescent="0.25"/>
  <cols>
    <col min="1" max="1" width="3.85546875" style="16" customWidth="1"/>
    <col min="2" max="2" width="6.42578125" style="88" customWidth="1"/>
    <col min="3" max="3" width="9.28515625" style="88" customWidth="1"/>
    <col min="4" max="4" width="16.28515625" style="88" customWidth="1"/>
    <col min="5" max="5" width="9.7109375" style="88" customWidth="1"/>
    <col min="6" max="6" width="8.5703125" style="88" customWidth="1"/>
    <col min="7" max="7" width="8.7109375" style="88" customWidth="1"/>
    <col min="8" max="8" width="9.7109375" style="88" customWidth="1"/>
    <col min="9" max="10" width="10.42578125" style="16" customWidth="1"/>
    <col min="11" max="11" width="9.5703125" style="16" customWidth="1"/>
    <col min="12" max="12" width="8.85546875" style="16" customWidth="1"/>
    <col min="13" max="13" width="10" style="16" customWidth="1"/>
    <col min="14" max="14" width="8.85546875" style="16" customWidth="1"/>
    <col min="15" max="15" width="8.28515625" style="16" customWidth="1"/>
    <col min="16" max="16" width="9.5703125" style="16" customWidth="1"/>
    <col min="17" max="17" width="8.5703125" style="16" customWidth="1"/>
    <col min="18" max="18" width="9.140625" style="16" customWidth="1"/>
    <col min="19" max="19" width="8.42578125" style="16" customWidth="1"/>
    <col min="20" max="20" width="9.42578125" style="16" customWidth="1"/>
    <col min="21" max="21" width="8.42578125" style="16" customWidth="1"/>
    <col min="22" max="16384" width="9.140625" style="16"/>
  </cols>
  <sheetData>
    <row r="1" spans="1:42" ht="15.75" x14ac:dyDescent="0.25">
      <c r="A1" s="11" t="s">
        <v>1137</v>
      </c>
      <c r="B1" s="81"/>
      <c r="C1" s="81"/>
      <c r="D1" s="81"/>
      <c r="E1" s="81"/>
      <c r="F1" s="81"/>
      <c r="G1" s="81"/>
      <c r="H1" s="81"/>
      <c r="I1" s="71"/>
      <c r="J1" s="71"/>
      <c r="K1" s="71"/>
      <c r="L1" s="71"/>
      <c r="M1" s="71"/>
      <c r="N1" s="71"/>
      <c r="O1" s="71"/>
      <c r="P1" s="31"/>
      <c r="Q1" s="31"/>
      <c r="R1" s="31"/>
      <c r="S1" s="31"/>
      <c r="T1" s="31"/>
      <c r="U1" s="31"/>
      <c r="V1" s="31"/>
      <c r="W1" s="12"/>
      <c r="X1" s="12"/>
    </row>
    <row r="2" spans="1:42" s="172" customFormat="1" ht="15" customHeight="1" x14ac:dyDescent="0.25"/>
    <row r="3" spans="1:42" s="172" customFormat="1" ht="15" customHeight="1" x14ac:dyDescent="0.25">
      <c r="A3" s="173" t="s">
        <v>1136</v>
      </c>
    </row>
    <row r="4" spans="1:42" s="172" customFormat="1" ht="15" customHeight="1" thickBot="1" x14ac:dyDescent="0.3">
      <c r="R4" s="71"/>
      <c r="Z4" s="506" t="s">
        <v>507</v>
      </c>
    </row>
    <row r="5" spans="1:42" ht="28.5" customHeight="1" thickBot="1" x14ac:dyDescent="0.3">
      <c r="A5" s="1194" t="s">
        <v>479</v>
      </c>
      <c r="B5" s="1185" t="s">
        <v>516</v>
      </c>
      <c r="C5" s="1186"/>
      <c r="D5" s="1187"/>
      <c r="E5" s="1182" t="s">
        <v>635</v>
      </c>
      <c r="F5" s="1183"/>
      <c r="G5" s="1183"/>
      <c r="H5" s="1183"/>
      <c r="I5" s="1183"/>
      <c r="J5" s="1183"/>
      <c r="K5" s="1183"/>
      <c r="L5" s="1183"/>
      <c r="M5" s="1183"/>
      <c r="N5" s="1183"/>
      <c r="O5" s="1183"/>
      <c r="P5" s="1183"/>
      <c r="Q5" s="1183"/>
      <c r="R5" s="1183"/>
      <c r="S5" s="1183"/>
      <c r="T5" s="1183"/>
      <c r="U5" s="1183"/>
      <c r="V5" s="1183"/>
      <c r="W5" s="1183"/>
      <c r="X5" s="1183"/>
      <c r="Y5" s="1183"/>
      <c r="Z5" s="1184"/>
      <c r="AA5" s="172"/>
      <c r="AB5" s="172"/>
      <c r="AC5" s="172"/>
      <c r="AD5" s="172"/>
      <c r="AE5" s="172"/>
      <c r="AF5" s="172"/>
      <c r="AG5" s="172"/>
      <c r="AH5" s="172"/>
      <c r="AI5" s="172"/>
      <c r="AJ5" s="172"/>
      <c r="AK5" s="172"/>
      <c r="AL5" s="31"/>
      <c r="AM5" s="12"/>
      <c r="AN5" s="12"/>
    </row>
    <row r="6" spans="1:42" ht="19.5" customHeight="1" x14ac:dyDescent="0.25">
      <c r="A6" s="1195"/>
      <c r="B6" s="1188"/>
      <c r="C6" s="1189"/>
      <c r="D6" s="1190"/>
      <c r="E6" s="1170" t="s">
        <v>624</v>
      </c>
      <c r="F6" s="1171"/>
      <c r="G6" s="1171"/>
      <c r="H6" s="1172"/>
      <c r="I6" s="1170" t="s">
        <v>628</v>
      </c>
      <c r="J6" s="1171"/>
      <c r="K6" s="1171"/>
      <c r="L6" s="1172"/>
      <c r="M6" s="1170" t="s">
        <v>620</v>
      </c>
      <c r="N6" s="1171"/>
      <c r="O6" s="1171"/>
      <c r="P6" s="1171"/>
      <c r="Q6" s="1171"/>
      <c r="R6" s="1172"/>
      <c r="S6" s="1166" t="s">
        <v>618</v>
      </c>
      <c r="T6" s="1167"/>
      <c r="U6" s="1166" t="s">
        <v>508</v>
      </c>
      <c r="V6" s="1167"/>
      <c r="W6" s="1166" t="s">
        <v>621</v>
      </c>
      <c r="X6" s="1167"/>
      <c r="Y6" s="1155" t="s">
        <v>617</v>
      </c>
      <c r="Z6" s="1156"/>
      <c r="AA6" s="172"/>
      <c r="AB6" s="172"/>
      <c r="AC6" s="172"/>
      <c r="AD6" s="172"/>
      <c r="AE6" s="172"/>
      <c r="AF6" s="172"/>
      <c r="AG6" s="172"/>
      <c r="AH6" s="172"/>
      <c r="AI6" s="172"/>
      <c r="AJ6" s="172"/>
      <c r="AK6" s="172"/>
      <c r="AL6" s="172"/>
      <c r="AM6" s="172"/>
      <c r="AN6" s="31"/>
      <c r="AO6" s="12"/>
      <c r="AP6" s="12"/>
    </row>
    <row r="7" spans="1:42" ht="19.5" customHeight="1" x14ac:dyDescent="0.25">
      <c r="A7" s="1195"/>
      <c r="B7" s="1188"/>
      <c r="C7" s="1189"/>
      <c r="D7" s="1190"/>
      <c r="E7" s="1215" t="s">
        <v>619</v>
      </c>
      <c r="F7" s="1214"/>
      <c r="G7" s="1161" t="s">
        <v>627</v>
      </c>
      <c r="H7" s="1162"/>
      <c r="I7" s="1215" t="s">
        <v>807</v>
      </c>
      <c r="J7" s="1214"/>
      <c r="K7" s="1161" t="s">
        <v>629</v>
      </c>
      <c r="L7" s="1162"/>
      <c r="M7" s="1215" t="s">
        <v>636</v>
      </c>
      <c r="N7" s="1214"/>
      <c r="O7" s="1161" t="s">
        <v>637</v>
      </c>
      <c r="P7" s="1214"/>
      <c r="Q7" s="1161" t="s">
        <v>631</v>
      </c>
      <c r="R7" s="1162"/>
      <c r="S7" s="1168"/>
      <c r="T7" s="1169"/>
      <c r="U7" s="1168"/>
      <c r="V7" s="1169"/>
      <c r="W7" s="1168"/>
      <c r="X7" s="1169"/>
      <c r="Y7" s="1157"/>
      <c r="Z7" s="1158"/>
      <c r="AA7" s="172"/>
      <c r="AB7" s="172"/>
      <c r="AC7" s="172"/>
      <c r="AD7" s="172"/>
      <c r="AE7" s="172"/>
      <c r="AF7" s="172"/>
      <c r="AG7" s="172"/>
      <c r="AH7" s="172"/>
      <c r="AI7" s="172"/>
      <c r="AJ7" s="172"/>
      <c r="AK7" s="172"/>
      <c r="AL7" s="172"/>
      <c r="AM7" s="31"/>
      <c r="AN7" s="12"/>
      <c r="AO7" s="12"/>
    </row>
    <row r="8" spans="1:42" s="29" customFormat="1" ht="18.75" customHeight="1" thickBot="1" x14ac:dyDescent="0.3">
      <c r="A8" s="1196"/>
      <c r="B8" s="1191"/>
      <c r="C8" s="1192"/>
      <c r="D8" s="1193"/>
      <c r="E8" s="69" t="s">
        <v>515</v>
      </c>
      <c r="F8" s="170" t="s">
        <v>780</v>
      </c>
      <c r="G8" s="165" t="s">
        <v>515</v>
      </c>
      <c r="H8" s="167" t="s">
        <v>780</v>
      </c>
      <c r="I8" s="69" t="s">
        <v>515</v>
      </c>
      <c r="J8" s="165" t="s">
        <v>780</v>
      </c>
      <c r="K8" s="165" t="s">
        <v>515</v>
      </c>
      <c r="L8" s="167" t="s">
        <v>780</v>
      </c>
      <c r="M8" s="69" t="s">
        <v>515</v>
      </c>
      <c r="N8" s="165" t="s">
        <v>780</v>
      </c>
      <c r="O8" s="165" t="s">
        <v>515</v>
      </c>
      <c r="P8" s="165" t="s">
        <v>780</v>
      </c>
      <c r="Q8" s="165" t="s">
        <v>515</v>
      </c>
      <c r="R8" s="167" t="s">
        <v>780</v>
      </c>
      <c r="S8" s="69" t="s">
        <v>515</v>
      </c>
      <c r="T8" s="167" t="s">
        <v>780</v>
      </c>
      <c r="U8" s="69" t="s">
        <v>515</v>
      </c>
      <c r="V8" s="167" t="s">
        <v>780</v>
      </c>
      <c r="W8" s="69" t="s">
        <v>515</v>
      </c>
      <c r="X8" s="167" t="s">
        <v>780</v>
      </c>
      <c r="Y8" s="503" t="s">
        <v>1160</v>
      </c>
      <c r="Z8" s="504" t="s">
        <v>780</v>
      </c>
      <c r="AA8" s="175"/>
      <c r="AB8" s="175"/>
      <c r="AC8" s="175"/>
      <c r="AD8" s="175"/>
      <c r="AE8" s="175"/>
      <c r="AF8" s="175"/>
      <c r="AG8" s="175"/>
      <c r="AH8" s="175"/>
      <c r="AI8" s="175"/>
      <c r="AJ8" s="175"/>
      <c r="AK8" s="175"/>
      <c r="AL8" s="175"/>
      <c r="AM8" s="818"/>
      <c r="AN8" s="28"/>
      <c r="AO8" s="28"/>
    </row>
    <row r="9" spans="1:42" ht="15" customHeight="1" x14ac:dyDescent="0.25">
      <c r="A9" s="138">
        <v>1</v>
      </c>
      <c r="B9" s="1179" t="s">
        <v>630</v>
      </c>
      <c r="C9" s="1209" t="s">
        <v>616</v>
      </c>
      <c r="D9" s="1210"/>
      <c r="E9" s="858">
        <v>34510</v>
      </c>
      <c r="F9" s="876">
        <v>2498</v>
      </c>
      <c r="G9" s="836"/>
      <c r="H9" s="855"/>
      <c r="I9" s="854"/>
      <c r="J9" s="836"/>
      <c r="K9" s="836"/>
      <c r="L9" s="855"/>
      <c r="M9" s="854"/>
      <c r="N9" s="836">
        <v>537</v>
      </c>
      <c r="O9" s="856"/>
      <c r="P9" s="856"/>
      <c r="Q9" s="856">
        <v>2</v>
      </c>
      <c r="R9" s="857">
        <v>182</v>
      </c>
      <c r="S9" s="858"/>
      <c r="T9" s="857"/>
      <c r="U9" s="858"/>
      <c r="V9" s="857">
        <v>47</v>
      </c>
      <c r="W9" s="881">
        <v>660</v>
      </c>
      <c r="X9" s="882">
        <v>674</v>
      </c>
      <c r="Y9" s="859">
        <f>E9+G9+I9+K9+M9+O9+Q9+S9+U9+W9</f>
        <v>35172</v>
      </c>
      <c r="Z9" s="860">
        <f>F9+H9+J9+L9+N9+P9+R9+T9+V9+X9</f>
        <v>3938</v>
      </c>
      <c r="AA9" s="172"/>
      <c r="AB9" s="172"/>
      <c r="AC9" s="172"/>
      <c r="AD9" s="172"/>
      <c r="AE9" s="172"/>
      <c r="AF9" s="172"/>
      <c r="AG9" s="31"/>
      <c r="AH9" s="12"/>
      <c r="AI9" s="12"/>
    </row>
    <row r="10" spans="1:42" ht="15" customHeight="1" x14ac:dyDescent="0.25">
      <c r="A10" s="138">
        <v>2</v>
      </c>
      <c r="B10" s="1180"/>
      <c r="C10" s="1153" t="s">
        <v>518</v>
      </c>
      <c r="D10" s="1154"/>
      <c r="E10" s="866"/>
      <c r="F10" s="877"/>
      <c r="G10" s="862"/>
      <c r="H10" s="863"/>
      <c r="I10" s="861"/>
      <c r="J10" s="862"/>
      <c r="K10" s="862"/>
      <c r="L10" s="863"/>
      <c r="M10" s="861"/>
      <c r="N10" s="862"/>
      <c r="O10" s="864"/>
      <c r="P10" s="864"/>
      <c r="Q10" s="864"/>
      <c r="R10" s="865"/>
      <c r="S10" s="866"/>
      <c r="T10" s="865"/>
      <c r="U10" s="866"/>
      <c r="V10" s="865"/>
      <c r="W10" s="883"/>
      <c r="X10" s="884"/>
      <c r="Y10" s="859"/>
      <c r="Z10" s="860"/>
      <c r="AA10" s="172"/>
      <c r="AB10" s="172"/>
      <c r="AC10" s="172"/>
      <c r="AD10" s="172"/>
      <c r="AE10" s="172"/>
      <c r="AF10" s="172"/>
      <c r="AG10" s="31"/>
      <c r="AH10" s="12"/>
      <c r="AI10" s="12"/>
    </row>
    <row r="11" spans="1:42" ht="15" customHeight="1" x14ac:dyDescent="0.25">
      <c r="A11" s="141">
        <v>3</v>
      </c>
      <c r="B11" s="1181"/>
      <c r="C11" s="1153" t="s">
        <v>483</v>
      </c>
      <c r="D11" s="1154"/>
      <c r="E11" s="866">
        <v>13961</v>
      </c>
      <c r="F11" s="877">
        <v>665</v>
      </c>
      <c r="G11" s="862"/>
      <c r="H11" s="863"/>
      <c r="I11" s="861"/>
      <c r="J11" s="862"/>
      <c r="K11" s="862"/>
      <c r="L11" s="863"/>
      <c r="M11" s="861">
        <v>454</v>
      </c>
      <c r="N11" s="862">
        <v>1302</v>
      </c>
      <c r="O11" s="864"/>
      <c r="P11" s="864"/>
      <c r="Q11" s="864">
        <v>144</v>
      </c>
      <c r="R11" s="865">
        <v>340</v>
      </c>
      <c r="S11" s="866"/>
      <c r="T11" s="865"/>
      <c r="U11" s="866">
        <v>218</v>
      </c>
      <c r="V11" s="865"/>
      <c r="W11" s="963">
        <v>465</v>
      </c>
      <c r="X11" s="964">
        <v>7</v>
      </c>
      <c r="Y11" s="859">
        <f t="shared" ref="Y11:Y12" si="0">E11+G11+I11+K11+M11+O11+Q11+S11+U11+W11</f>
        <v>15242</v>
      </c>
      <c r="Z11" s="860">
        <f t="shared" ref="Z11" si="1">F11+H11+J11+L11+N11+P11+R11+T11+X11</f>
        <v>2314</v>
      </c>
      <c r="AA11" s="172"/>
      <c r="AB11" s="172"/>
      <c r="AC11" s="172"/>
      <c r="AD11" s="172"/>
      <c r="AE11" s="172"/>
      <c r="AF11" s="172"/>
      <c r="AG11" s="31"/>
      <c r="AH11" s="12"/>
      <c r="AI11" s="12"/>
    </row>
    <row r="12" spans="1:42" ht="15" customHeight="1" x14ac:dyDescent="0.25">
      <c r="A12" s="141">
        <v>4</v>
      </c>
      <c r="B12" s="1163" t="s">
        <v>517</v>
      </c>
      <c r="C12" s="1164"/>
      <c r="D12" s="1165"/>
      <c r="E12" s="866">
        <v>230</v>
      </c>
      <c r="F12" s="877">
        <v>33</v>
      </c>
      <c r="G12" s="862"/>
      <c r="H12" s="863"/>
      <c r="I12" s="861"/>
      <c r="J12" s="862"/>
      <c r="K12" s="862"/>
      <c r="L12" s="863"/>
      <c r="M12" s="861"/>
      <c r="N12" s="862"/>
      <c r="O12" s="864"/>
      <c r="P12" s="864"/>
      <c r="Q12" s="864"/>
      <c r="R12" s="865"/>
      <c r="S12" s="866"/>
      <c r="T12" s="865"/>
      <c r="U12" s="866">
        <v>435</v>
      </c>
      <c r="V12" s="865">
        <v>36</v>
      </c>
      <c r="W12" s="883">
        <v>941</v>
      </c>
      <c r="X12" s="884">
        <v>20</v>
      </c>
      <c r="Y12" s="859">
        <f t="shared" si="0"/>
        <v>1606</v>
      </c>
      <c r="Z12" s="860">
        <v>89</v>
      </c>
      <c r="AA12" s="172"/>
      <c r="AB12" s="172"/>
      <c r="AC12" s="172"/>
      <c r="AD12" s="172"/>
      <c r="AE12" s="172"/>
      <c r="AF12" s="172"/>
      <c r="AG12" s="31"/>
      <c r="AH12" s="12"/>
      <c r="AI12" s="12"/>
    </row>
    <row r="13" spans="1:42" ht="15" customHeight="1" thickBot="1" x14ac:dyDescent="0.3">
      <c r="A13" s="143">
        <v>5</v>
      </c>
      <c r="B13" s="1176" t="s">
        <v>625</v>
      </c>
      <c r="C13" s="1177"/>
      <c r="D13" s="1178"/>
      <c r="E13" s="869"/>
      <c r="F13" s="879"/>
      <c r="G13" s="835"/>
      <c r="H13" s="868"/>
      <c r="I13" s="869"/>
      <c r="J13" s="870"/>
      <c r="K13" s="870"/>
      <c r="L13" s="871"/>
      <c r="M13" s="869"/>
      <c r="N13" s="870"/>
      <c r="O13" s="870"/>
      <c r="P13" s="870"/>
      <c r="Q13" s="870"/>
      <c r="R13" s="871"/>
      <c r="S13" s="872"/>
      <c r="T13" s="873"/>
      <c r="U13" s="874"/>
      <c r="V13" s="875"/>
      <c r="W13" s="885"/>
      <c r="X13" s="886"/>
      <c r="Y13" s="859"/>
      <c r="Z13" s="887"/>
      <c r="AA13" s="172"/>
      <c r="AB13" s="172"/>
      <c r="AC13" s="172"/>
      <c r="AD13" s="172"/>
      <c r="AE13" s="31"/>
      <c r="AF13" s="12"/>
      <c r="AG13" s="12"/>
    </row>
    <row r="14" spans="1:42" s="70" customFormat="1" ht="15" customHeight="1" thickBot="1" x14ac:dyDescent="0.3">
      <c r="A14" s="144">
        <v>6</v>
      </c>
      <c r="B14" s="1173" t="s">
        <v>617</v>
      </c>
      <c r="C14" s="1174"/>
      <c r="D14" s="1175"/>
      <c r="E14" s="575">
        <f>SUM(E9:E13)</f>
        <v>48701</v>
      </c>
      <c r="F14" s="850">
        <f t="shared" ref="F14:T14" si="2">SUM(F9:F13)</f>
        <v>3196</v>
      </c>
      <c r="G14" s="573">
        <f t="shared" si="2"/>
        <v>0</v>
      </c>
      <c r="H14" s="574">
        <f t="shared" si="2"/>
        <v>0</v>
      </c>
      <c r="I14" s="575">
        <f t="shared" si="2"/>
        <v>0</v>
      </c>
      <c r="J14" s="576">
        <f t="shared" si="2"/>
        <v>0</v>
      </c>
      <c r="K14" s="576">
        <f t="shared" si="2"/>
        <v>0</v>
      </c>
      <c r="L14" s="577">
        <f t="shared" si="2"/>
        <v>0</v>
      </c>
      <c r="M14" s="575">
        <f>SUM(M11:M13)</f>
        <v>454</v>
      </c>
      <c r="N14" s="576">
        <f>SUM(N9:N13)</f>
        <v>1839</v>
      </c>
      <c r="O14" s="576">
        <f t="shared" si="2"/>
        <v>0</v>
      </c>
      <c r="P14" s="576">
        <f t="shared" si="2"/>
        <v>0</v>
      </c>
      <c r="Q14" s="576">
        <f>SUM(Q9:Q13)</f>
        <v>146</v>
      </c>
      <c r="R14" s="577">
        <f>SUM(R9:R13)</f>
        <v>522</v>
      </c>
      <c r="S14" s="578">
        <f t="shared" si="2"/>
        <v>0</v>
      </c>
      <c r="T14" s="579">
        <f t="shared" si="2"/>
        <v>0</v>
      </c>
      <c r="U14" s="580">
        <v>653</v>
      </c>
      <c r="V14" s="581">
        <v>83</v>
      </c>
      <c r="W14" s="851">
        <f>SUM(W9:W13)</f>
        <v>2066</v>
      </c>
      <c r="X14" s="888">
        <f>SUM(X9:X13)</f>
        <v>701</v>
      </c>
      <c r="Y14" s="852">
        <f>E14+M14+Q14+U14+W14</f>
        <v>52020</v>
      </c>
      <c r="Z14" s="853">
        <f>F14+N14+R14+V14+X14</f>
        <v>6341</v>
      </c>
      <c r="AA14" s="174"/>
      <c r="AB14" s="174"/>
      <c r="AC14" s="174"/>
      <c r="AD14" s="174"/>
      <c r="AE14" s="142"/>
      <c r="AF14" s="25"/>
      <c r="AG14" s="25"/>
    </row>
    <row r="15" spans="1:42" s="172" customFormat="1" ht="15" customHeight="1" x14ac:dyDescent="0.25"/>
    <row r="16" spans="1:42" ht="14.25" customHeight="1" x14ac:dyDescent="0.25">
      <c r="A16" s="173" t="s">
        <v>1138</v>
      </c>
      <c r="B16" s="140"/>
      <c r="C16" s="140"/>
      <c r="D16" s="140"/>
      <c r="E16" s="140"/>
      <c r="F16" s="140"/>
      <c r="G16" s="140"/>
      <c r="H16" s="140"/>
      <c r="I16" s="140"/>
      <c r="J16" s="140"/>
      <c r="K16" s="140"/>
      <c r="L16" s="140"/>
      <c r="M16" s="140"/>
      <c r="N16" s="140"/>
      <c r="O16" s="140"/>
      <c r="P16" s="140"/>
      <c r="Q16" s="140"/>
      <c r="R16" s="140"/>
      <c r="S16" s="140"/>
      <c r="T16" s="140"/>
      <c r="U16" s="140"/>
      <c r="V16" s="12"/>
      <c r="W16" s="12"/>
      <c r="X16" s="12"/>
    </row>
    <row r="17" spans="1:33" ht="14.25" customHeight="1" thickBot="1" x14ac:dyDescent="0.3">
      <c r="A17" s="173"/>
      <c r="B17" s="140"/>
      <c r="C17" s="140"/>
      <c r="D17" s="140"/>
      <c r="E17" s="140"/>
      <c r="F17" s="140"/>
      <c r="G17" s="140"/>
      <c r="H17" s="140"/>
      <c r="I17" s="140"/>
      <c r="J17" s="140"/>
      <c r="K17" s="140"/>
      <c r="L17" s="140"/>
      <c r="M17" s="505" t="s">
        <v>507</v>
      </c>
      <c r="N17" s="172"/>
      <c r="O17" s="172"/>
      <c r="P17" s="172"/>
      <c r="Q17" s="172"/>
      <c r="R17" s="172"/>
      <c r="S17" s="172"/>
      <c r="T17" s="172"/>
      <c r="U17" s="172"/>
      <c r="V17" s="172"/>
      <c r="W17" s="12"/>
      <c r="X17" s="12"/>
    </row>
    <row r="18" spans="1:33" ht="28.5" customHeight="1" x14ac:dyDescent="0.25">
      <c r="A18" s="1206" t="s">
        <v>479</v>
      </c>
      <c r="B18" s="1197" t="s">
        <v>516</v>
      </c>
      <c r="C18" s="1198"/>
      <c r="D18" s="1199"/>
      <c r="E18" s="1211" t="s">
        <v>632</v>
      </c>
      <c r="F18" s="1212"/>
      <c r="G18" s="1213"/>
      <c r="H18" s="1170" t="s">
        <v>634</v>
      </c>
      <c r="I18" s="1171"/>
      <c r="J18" s="1172"/>
      <c r="K18" s="1211" t="s">
        <v>617</v>
      </c>
      <c r="L18" s="1212"/>
      <c r="M18" s="1213"/>
      <c r="N18" s="172"/>
      <c r="O18" s="172"/>
      <c r="P18" s="172"/>
      <c r="Q18" s="172"/>
      <c r="R18" s="172"/>
      <c r="S18" s="172"/>
      <c r="T18" s="172"/>
      <c r="U18" s="172"/>
      <c r="V18" s="172"/>
      <c r="W18" s="12"/>
      <c r="X18" s="12"/>
    </row>
    <row r="19" spans="1:33" ht="44.25" customHeight="1" x14ac:dyDescent="0.25">
      <c r="A19" s="1207"/>
      <c r="B19" s="1200"/>
      <c r="C19" s="1201"/>
      <c r="D19" s="1202"/>
      <c r="E19" s="162" t="s">
        <v>808</v>
      </c>
      <c r="F19" s="139" t="s">
        <v>633</v>
      </c>
      <c r="G19" s="164" t="s">
        <v>623</v>
      </c>
      <c r="H19" s="162" t="s">
        <v>622</v>
      </c>
      <c r="I19" s="139" t="s">
        <v>633</v>
      </c>
      <c r="J19" s="164" t="s">
        <v>623</v>
      </c>
      <c r="K19" s="163" t="s">
        <v>622</v>
      </c>
      <c r="L19" s="86" t="s">
        <v>633</v>
      </c>
      <c r="M19" s="164" t="s">
        <v>623</v>
      </c>
      <c r="N19" s="172"/>
      <c r="O19" s="172"/>
      <c r="P19" s="172"/>
      <c r="Q19" s="172"/>
      <c r="R19" s="172"/>
      <c r="S19" s="172"/>
      <c r="T19" s="172"/>
      <c r="U19" s="172"/>
      <c r="V19" s="172"/>
      <c r="W19" s="172"/>
      <c r="X19" s="172"/>
      <c r="Y19" s="172"/>
      <c r="Z19" s="172"/>
      <c r="AA19" s="172"/>
      <c r="AB19" s="172"/>
      <c r="AC19" s="172"/>
      <c r="AD19" s="172"/>
      <c r="AE19" s="172"/>
      <c r="AF19" s="172"/>
      <c r="AG19" s="172"/>
    </row>
    <row r="20" spans="1:33" s="29" customFormat="1" ht="25.5" customHeight="1" thickBot="1" x14ac:dyDescent="0.3">
      <c r="A20" s="1208"/>
      <c r="B20" s="1203"/>
      <c r="C20" s="1204"/>
      <c r="D20" s="1205"/>
      <c r="E20" s="69">
        <v>1</v>
      </c>
      <c r="F20" s="165">
        <v>2</v>
      </c>
      <c r="G20" s="167" t="s">
        <v>893</v>
      </c>
      <c r="H20" s="69">
        <v>4</v>
      </c>
      <c r="I20" s="165">
        <v>5</v>
      </c>
      <c r="J20" s="167" t="s">
        <v>894</v>
      </c>
      <c r="K20" s="170">
        <v>7</v>
      </c>
      <c r="L20" s="166">
        <v>8</v>
      </c>
      <c r="M20" s="167" t="s">
        <v>895</v>
      </c>
      <c r="N20" s="175"/>
      <c r="O20" s="172"/>
      <c r="P20" s="172"/>
      <c r="Q20" s="172"/>
      <c r="R20" s="172"/>
      <c r="S20" s="172"/>
      <c r="T20" s="172"/>
      <c r="U20" s="175"/>
      <c r="V20" s="175"/>
      <c r="W20" s="175"/>
      <c r="X20" s="175"/>
      <c r="Y20" s="175"/>
      <c r="Z20" s="175"/>
      <c r="AA20" s="175"/>
      <c r="AB20" s="175"/>
      <c r="AC20" s="175"/>
      <c r="AD20" s="175"/>
      <c r="AE20" s="175"/>
      <c r="AF20" s="175"/>
      <c r="AG20" s="175"/>
    </row>
    <row r="21" spans="1:33" ht="13.5" customHeight="1" x14ac:dyDescent="0.25">
      <c r="A21" s="820">
        <v>1</v>
      </c>
      <c r="B21" s="1179" t="s">
        <v>626</v>
      </c>
      <c r="C21" s="1151" t="s">
        <v>810</v>
      </c>
      <c r="D21" s="161" t="s">
        <v>611</v>
      </c>
      <c r="E21" s="955">
        <v>5.21</v>
      </c>
      <c r="F21" s="856">
        <v>2422</v>
      </c>
      <c r="G21" s="965">
        <f>F21/12/E21</f>
        <v>38.739603326935381</v>
      </c>
      <c r="H21" s="955">
        <v>0.21</v>
      </c>
      <c r="I21" s="856">
        <v>96</v>
      </c>
      <c r="J21" s="965">
        <f>I21/H21/12</f>
        <v>38.095238095238095</v>
      </c>
      <c r="K21" s="958">
        <f>E21+H21</f>
        <v>5.42</v>
      </c>
      <c r="L21" s="856">
        <f>F21+I21</f>
        <v>2518</v>
      </c>
      <c r="M21" s="965">
        <f>L21/12/K21</f>
        <v>38.714637146371466</v>
      </c>
      <c r="N21" s="172"/>
      <c r="O21" s="172"/>
      <c r="P21" s="172"/>
      <c r="Q21" s="172"/>
      <c r="R21" s="172"/>
      <c r="S21" s="172"/>
      <c r="T21" s="172"/>
      <c r="U21" s="172"/>
      <c r="V21" s="172"/>
      <c r="W21" s="172"/>
      <c r="X21" s="172"/>
      <c r="Y21" s="172"/>
      <c r="Z21" s="172"/>
      <c r="AA21" s="172"/>
      <c r="AB21" s="172"/>
      <c r="AC21" s="172"/>
      <c r="AD21" s="172"/>
      <c r="AE21" s="172"/>
      <c r="AF21" s="172"/>
      <c r="AG21" s="172"/>
    </row>
    <row r="22" spans="1:33" ht="14.25" customHeight="1" x14ac:dyDescent="0.25">
      <c r="A22" s="82">
        <v>2</v>
      </c>
      <c r="B22" s="1180"/>
      <c r="C22" s="1159"/>
      <c r="D22" s="819" t="s">
        <v>612</v>
      </c>
      <c r="E22" s="956">
        <v>11.41</v>
      </c>
      <c r="F22" s="862">
        <v>5715</v>
      </c>
      <c r="G22" s="965">
        <f t="shared" ref="G22:G31" si="3">F22/12/E22</f>
        <v>41.739702015775634</v>
      </c>
      <c r="H22" s="956">
        <v>0.86199999999999999</v>
      </c>
      <c r="I22" s="864">
        <v>432</v>
      </c>
      <c r="J22" s="965">
        <f t="shared" ref="J22:J26" si="4">I22/H22/12</f>
        <v>41.763341067285381</v>
      </c>
      <c r="K22" s="959">
        <f t="shared" ref="K22:L29" si="5">E22+H22</f>
        <v>12.272</v>
      </c>
      <c r="L22" s="864">
        <f t="shared" si="5"/>
        <v>6147</v>
      </c>
      <c r="M22" s="965">
        <f t="shared" ref="M22:M31" si="6">L22/12/K22</f>
        <v>41.741362451108216</v>
      </c>
      <c r="N22" s="172"/>
      <c r="O22" s="172"/>
      <c r="P22" s="172"/>
      <c r="Q22" s="172"/>
      <c r="R22" s="172"/>
      <c r="S22" s="172"/>
      <c r="T22" s="172"/>
      <c r="U22" s="172"/>
      <c r="V22" s="172"/>
      <c r="W22" s="172"/>
      <c r="X22" s="172"/>
      <c r="Y22" s="172"/>
      <c r="Z22" s="172"/>
      <c r="AA22" s="172"/>
      <c r="AB22" s="172"/>
      <c r="AC22" s="172"/>
      <c r="AD22" s="172"/>
      <c r="AE22" s="172"/>
      <c r="AF22" s="172"/>
      <c r="AG22" s="172"/>
    </row>
    <row r="23" spans="1:33" ht="15" customHeight="1" x14ac:dyDescent="0.25">
      <c r="A23" s="82">
        <v>3</v>
      </c>
      <c r="B23" s="1180"/>
      <c r="C23" s="1159"/>
      <c r="D23" s="819" t="s">
        <v>613</v>
      </c>
      <c r="E23" s="956">
        <v>35.6</v>
      </c>
      <c r="F23" s="864">
        <v>15079</v>
      </c>
      <c r="G23" s="965">
        <f t="shared" si="3"/>
        <v>35.297284644194754</v>
      </c>
      <c r="H23" s="956">
        <v>0.28399999999999997</v>
      </c>
      <c r="I23" s="864">
        <v>121</v>
      </c>
      <c r="J23" s="965">
        <f t="shared" si="4"/>
        <v>35.504694835680759</v>
      </c>
      <c r="K23" s="959">
        <f t="shared" si="5"/>
        <v>35.884</v>
      </c>
      <c r="L23" s="864">
        <f t="shared" si="5"/>
        <v>15200</v>
      </c>
      <c r="M23" s="965">
        <f t="shared" si="6"/>
        <v>35.298926169509159</v>
      </c>
      <c r="N23" s="172"/>
      <c r="O23" s="172"/>
      <c r="P23" s="172"/>
      <c r="Q23" s="172"/>
      <c r="R23" s="172"/>
      <c r="S23" s="172"/>
      <c r="T23" s="172"/>
      <c r="U23" s="172"/>
      <c r="V23" s="172"/>
      <c r="W23" s="172"/>
      <c r="X23" s="172"/>
      <c r="Y23" s="172"/>
      <c r="Z23" s="172"/>
      <c r="AA23" s="172"/>
      <c r="AB23" s="172"/>
      <c r="AC23" s="172"/>
      <c r="AD23" s="172"/>
      <c r="AE23" s="172"/>
      <c r="AF23" s="172"/>
      <c r="AG23" s="172"/>
    </row>
    <row r="24" spans="1:33" ht="15" customHeight="1" x14ac:dyDescent="0.25">
      <c r="A24" s="82">
        <v>4</v>
      </c>
      <c r="B24" s="1180"/>
      <c r="C24" s="1159"/>
      <c r="D24" s="819" t="s">
        <v>614</v>
      </c>
      <c r="E24" s="956">
        <v>34.369999999999997</v>
      </c>
      <c r="F24" s="864">
        <v>11294</v>
      </c>
      <c r="G24" s="965">
        <f t="shared" si="3"/>
        <v>27.383376976045</v>
      </c>
      <c r="H24" s="956">
        <v>0.04</v>
      </c>
      <c r="I24" s="864">
        <v>13</v>
      </c>
      <c r="J24" s="965">
        <f t="shared" si="4"/>
        <v>27.083333333333332</v>
      </c>
      <c r="K24" s="959">
        <f t="shared" si="5"/>
        <v>34.409999999999997</v>
      </c>
      <c r="L24" s="864">
        <f t="shared" si="5"/>
        <v>11307</v>
      </c>
      <c r="M24" s="965">
        <f t="shared" si="6"/>
        <v>27.383028189479806</v>
      </c>
      <c r="N24" s="172"/>
      <c r="O24" s="172"/>
      <c r="P24" s="172"/>
      <c r="Q24" s="172"/>
      <c r="R24" s="172"/>
      <c r="S24" s="172"/>
      <c r="T24" s="172"/>
      <c r="U24" s="172"/>
      <c r="V24" s="172"/>
      <c r="W24" s="172"/>
      <c r="X24" s="172"/>
      <c r="Y24" s="172"/>
      <c r="Z24" s="172"/>
      <c r="AA24" s="172"/>
      <c r="AB24" s="172"/>
      <c r="AC24" s="172"/>
      <c r="AD24" s="172"/>
      <c r="AE24" s="172"/>
      <c r="AF24" s="172"/>
      <c r="AG24" s="172"/>
    </row>
    <row r="25" spans="1:33" ht="15" customHeight="1" x14ac:dyDescent="0.25">
      <c r="A25" s="82">
        <v>5</v>
      </c>
      <c r="B25" s="1180"/>
      <c r="C25" s="1159"/>
      <c r="D25" s="819" t="s">
        <v>615</v>
      </c>
      <c r="E25" s="956"/>
      <c r="F25" s="864"/>
      <c r="G25" s="965"/>
      <c r="H25" s="956"/>
      <c r="I25" s="864"/>
      <c r="J25" s="965"/>
      <c r="K25" s="959"/>
      <c r="L25" s="864"/>
      <c r="M25" s="965"/>
      <c r="N25" s="172"/>
      <c r="O25" s="172"/>
      <c r="P25" s="172"/>
      <c r="Q25" s="172"/>
      <c r="R25" s="172"/>
      <c r="S25" s="172"/>
      <c r="T25" s="172"/>
      <c r="U25" s="172"/>
      <c r="V25" s="172"/>
      <c r="W25" s="172"/>
      <c r="X25" s="172"/>
      <c r="Y25" s="172"/>
      <c r="Z25" s="172"/>
      <c r="AA25" s="172"/>
      <c r="AB25" s="172"/>
      <c r="AC25" s="172"/>
      <c r="AD25" s="172"/>
      <c r="AE25" s="172"/>
      <c r="AF25" s="172"/>
      <c r="AG25" s="172"/>
    </row>
    <row r="26" spans="1:33" ht="15" customHeight="1" x14ac:dyDescent="0.25">
      <c r="A26" s="82">
        <v>6</v>
      </c>
      <c r="B26" s="1180"/>
      <c r="C26" s="1160"/>
      <c r="D26" s="819" t="s">
        <v>617</v>
      </c>
      <c r="E26" s="956">
        <f>SUM(E21:E25)</f>
        <v>86.59</v>
      </c>
      <c r="F26" s="864">
        <f>SUM(F21:F25)</f>
        <v>34510</v>
      </c>
      <c r="G26" s="965">
        <f>F26/12/E26</f>
        <v>33.21207221773107</v>
      </c>
      <c r="H26" s="956">
        <f>SUM(H21:H25)</f>
        <v>1.3960000000000001</v>
      </c>
      <c r="I26" s="864">
        <v>662</v>
      </c>
      <c r="J26" s="965">
        <f t="shared" si="4"/>
        <v>39.517669531996177</v>
      </c>
      <c r="K26" s="959">
        <f t="shared" si="5"/>
        <v>87.986000000000004</v>
      </c>
      <c r="L26" s="864">
        <f t="shared" si="5"/>
        <v>35172</v>
      </c>
      <c r="M26" s="965">
        <f t="shared" si="6"/>
        <v>33.3121178369286</v>
      </c>
      <c r="N26" s="172"/>
      <c r="O26" s="172"/>
      <c r="P26" s="172"/>
      <c r="Q26" s="172"/>
      <c r="R26" s="172"/>
      <c r="S26" s="172"/>
      <c r="T26" s="172"/>
      <c r="U26" s="172"/>
      <c r="V26" s="172"/>
      <c r="W26" s="172"/>
      <c r="X26" s="172"/>
      <c r="Y26" s="172"/>
      <c r="Z26" s="172"/>
      <c r="AA26" s="172"/>
      <c r="AB26" s="172"/>
      <c r="AC26" s="172"/>
      <c r="AD26" s="172"/>
      <c r="AE26" s="172"/>
      <c r="AF26" s="172"/>
      <c r="AG26" s="172"/>
    </row>
    <row r="27" spans="1:33" ht="15" customHeight="1" x14ac:dyDescent="0.25">
      <c r="A27" s="82">
        <v>7</v>
      </c>
      <c r="B27" s="1180"/>
      <c r="C27" s="1219" t="s">
        <v>811</v>
      </c>
      <c r="D27" s="1220"/>
      <c r="E27" s="956"/>
      <c r="F27" s="864"/>
      <c r="G27" s="965"/>
      <c r="H27" s="956"/>
      <c r="I27" s="864"/>
      <c r="J27" s="865"/>
      <c r="K27" s="959"/>
      <c r="L27" s="864"/>
      <c r="M27" s="965"/>
      <c r="N27" s="172"/>
      <c r="O27" s="172"/>
      <c r="P27" s="172"/>
      <c r="Q27" s="172"/>
      <c r="R27" s="172"/>
      <c r="S27" s="172"/>
      <c r="T27" s="172"/>
      <c r="U27" s="172"/>
      <c r="V27" s="172"/>
      <c r="W27" s="172"/>
      <c r="X27" s="172"/>
      <c r="Y27" s="172"/>
      <c r="Z27" s="172"/>
      <c r="AA27" s="172"/>
      <c r="AB27" s="172"/>
      <c r="AC27" s="172"/>
      <c r="AD27" s="172"/>
      <c r="AE27" s="172"/>
      <c r="AF27" s="172"/>
      <c r="AG27" s="172"/>
    </row>
    <row r="28" spans="1:33" ht="15" customHeight="1" x14ac:dyDescent="0.25">
      <c r="A28" s="82">
        <v>8</v>
      </c>
      <c r="B28" s="1181"/>
      <c r="C28" s="1217" t="s">
        <v>812</v>
      </c>
      <c r="D28" s="1218"/>
      <c r="E28" s="956">
        <v>52.75</v>
      </c>
      <c r="F28" s="864">
        <v>13961</v>
      </c>
      <c r="G28" s="965">
        <f t="shared" si="3"/>
        <v>22.055292259083728</v>
      </c>
      <c r="H28" s="956">
        <v>4.8</v>
      </c>
      <c r="I28" s="864">
        <v>1281</v>
      </c>
      <c r="J28" s="966">
        <f>I28/12/H28</f>
        <v>22.239583333333336</v>
      </c>
      <c r="K28" s="959">
        <f>E28+H28</f>
        <v>57.55</v>
      </c>
      <c r="L28" s="864">
        <f t="shared" si="5"/>
        <v>15242</v>
      </c>
      <c r="M28" s="965">
        <f t="shared" si="6"/>
        <v>22.070663191427748</v>
      </c>
      <c r="N28" s="172"/>
      <c r="O28" s="172"/>
      <c r="P28" s="172"/>
      <c r="Q28" s="172"/>
      <c r="R28" s="172"/>
      <c r="S28" s="172"/>
      <c r="T28" s="172"/>
      <c r="U28" s="172"/>
      <c r="V28" s="172"/>
      <c r="W28" s="172"/>
      <c r="X28" s="172"/>
      <c r="Y28" s="172"/>
      <c r="Z28" s="172"/>
      <c r="AA28" s="172"/>
      <c r="AB28" s="172"/>
      <c r="AC28" s="172"/>
      <c r="AD28" s="172"/>
      <c r="AE28" s="172"/>
      <c r="AF28" s="172"/>
      <c r="AG28" s="172"/>
    </row>
    <row r="29" spans="1:33" ht="15" customHeight="1" x14ac:dyDescent="0.25">
      <c r="A29" s="82">
        <v>9</v>
      </c>
      <c r="B29" s="1163" t="s">
        <v>517</v>
      </c>
      <c r="C29" s="1164"/>
      <c r="D29" s="1165"/>
      <c r="E29" s="956">
        <v>2</v>
      </c>
      <c r="F29" s="864">
        <v>230</v>
      </c>
      <c r="G29" s="965">
        <f t="shared" si="3"/>
        <v>9.5833333333333339</v>
      </c>
      <c r="H29" s="956">
        <v>5.4</v>
      </c>
      <c r="I29" s="864">
        <v>1376</v>
      </c>
      <c r="J29" s="966">
        <f>I29/12/H29</f>
        <v>21.234567901234566</v>
      </c>
      <c r="K29" s="959">
        <f t="shared" si="5"/>
        <v>7.4</v>
      </c>
      <c r="L29" s="864">
        <f t="shared" si="5"/>
        <v>1606</v>
      </c>
      <c r="M29" s="965">
        <f t="shared" si="6"/>
        <v>18.085585585585587</v>
      </c>
      <c r="N29" s="172"/>
      <c r="O29" s="172"/>
      <c r="P29" s="172"/>
      <c r="Q29" s="172"/>
      <c r="R29" s="172"/>
      <c r="S29" s="172"/>
      <c r="T29" s="172"/>
      <c r="U29" s="172"/>
      <c r="V29" s="172"/>
      <c r="W29" s="172"/>
      <c r="X29" s="172"/>
      <c r="Y29" s="172"/>
      <c r="Z29" s="172"/>
      <c r="AA29" s="172"/>
      <c r="AB29" s="172"/>
      <c r="AC29" s="172"/>
      <c r="AD29" s="172"/>
      <c r="AE29" s="172"/>
      <c r="AF29" s="172"/>
      <c r="AG29" s="172"/>
    </row>
    <row r="30" spans="1:33" ht="15" customHeight="1" thickBot="1" x14ac:dyDescent="0.3">
      <c r="A30" s="169">
        <v>10</v>
      </c>
      <c r="B30" s="1176" t="s">
        <v>625</v>
      </c>
      <c r="C30" s="1177"/>
      <c r="D30" s="1178"/>
      <c r="E30" s="867"/>
      <c r="F30" s="870"/>
      <c r="G30" s="878"/>
      <c r="H30" s="869"/>
      <c r="I30" s="870"/>
      <c r="J30" s="871"/>
      <c r="K30" s="960"/>
      <c r="L30" s="870"/>
      <c r="M30" s="878"/>
      <c r="N30" s="172"/>
      <c r="O30" s="172"/>
      <c r="P30" s="172"/>
      <c r="Q30" s="172"/>
      <c r="R30" s="172"/>
      <c r="S30" s="172"/>
      <c r="T30" s="172"/>
      <c r="U30" s="172"/>
      <c r="V30" s="172"/>
      <c r="W30" s="172"/>
      <c r="X30" s="172"/>
      <c r="Y30" s="172"/>
      <c r="Z30" s="172"/>
      <c r="AA30" s="172"/>
      <c r="AB30" s="172"/>
      <c r="AC30" s="172"/>
      <c r="AD30" s="172"/>
      <c r="AE30" s="172"/>
      <c r="AF30" s="172"/>
      <c r="AG30" s="172"/>
    </row>
    <row r="31" spans="1:33" s="70" customFormat="1" ht="15" customHeight="1" thickBot="1" x14ac:dyDescent="0.3">
      <c r="A31" s="168">
        <v>11</v>
      </c>
      <c r="B31" s="1173" t="s">
        <v>617</v>
      </c>
      <c r="C31" s="1174"/>
      <c r="D31" s="1175"/>
      <c r="E31" s="957">
        <v>142</v>
      </c>
      <c r="F31" s="576">
        <v>48701</v>
      </c>
      <c r="G31" s="880">
        <f t="shared" si="3"/>
        <v>28.580399061032864</v>
      </c>
      <c r="H31" s="957">
        <v>11</v>
      </c>
      <c r="I31" s="576">
        <f t="shared" ref="I31" si="7">I26+I27+I28+I29+I30</f>
        <v>3319</v>
      </c>
      <c r="J31" s="880">
        <f t="shared" ref="J31" si="8">I31/12/H31</f>
        <v>25.143939393939391</v>
      </c>
      <c r="K31" s="961">
        <v>153</v>
      </c>
      <c r="L31" s="576">
        <v>52020</v>
      </c>
      <c r="M31" s="880">
        <f t="shared" si="6"/>
        <v>28.333333333333332</v>
      </c>
      <c r="N31" s="172"/>
      <c r="O31" s="172"/>
      <c r="P31" s="172"/>
      <c r="Q31" s="172"/>
      <c r="R31" s="172"/>
      <c r="S31" s="172"/>
      <c r="T31" s="172"/>
      <c r="U31" s="172"/>
      <c r="V31" s="172"/>
      <c r="W31" s="174"/>
      <c r="X31" s="174"/>
      <c r="Y31" s="174"/>
      <c r="Z31" s="174"/>
      <c r="AA31" s="174"/>
      <c r="AB31" s="174"/>
      <c r="AC31" s="174"/>
      <c r="AD31" s="174"/>
      <c r="AE31" s="174"/>
      <c r="AF31" s="174"/>
      <c r="AG31" s="174"/>
    </row>
    <row r="32" spans="1:33" s="172" customFormat="1" ht="15" customHeight="1" x14ac:dyDescent="0.25"/>
    <row r="33" spans="1:13" s="176" customFormat="1" ht="12.75" customHeight="1" x14ac:dyDescent="0.25">
      <c r="A33" s="176" t="s">
        <v>638</v>
      </c>
    </row>
    <row r="34" spans="1:13" s="176" customFormat="1" ht="42" customHeight="1" x14ac:dyDescent="0.25">
      <c r="A34" s="1074" t="s">
        <v>1119</v>
      </c>
      <c r="B34" s="1074"/>
      <c r="C34" s="1074"/>
      <c r="D34" s="1074"/>
      <c r="E34" s="1074"/>
      <c r="F34" s="1074"/>
      <c r="G34" s="1074"/>
      <c r="H34" s="1074"/>
      <c r="I34" s="1074"/>
      <c r="J34" s="1074"/>
      <c r="K34" s="1074"/>
      <c r="L34" s="1074"/>
      <c r="M34" s="1074"/>
    </row>
    <row r="35" spans="1:13" s="176" customFormat="1" ht="15.75" customHeight="1" x14ac:dyDescent="0.25">
      <c r="A35" s="1074" t="s">
        <v>892</v>
      </c>
      <c r="B35" s="1074"/>
      <c r="C35" s="1074"/>
      <c r="D35" s="1074"/>
      <c r="E35" s="1074"/>
      <c r="F35" s="1074"/>
      <c r="G35" s="1074"/>
      <c r="H35" s="1074"/>
      <c r="I35" s="1074"/>
      <c r="J35" s="1074"/>
      <c r="K35" s="1074"/>
      <c r="L35" s="1074"/>
      <c r="M35" s="1074"/>
    </row>
    <row r="36" spans="1:13" s="176" customFormat="1" ht="43.5" customHeight="1" x14ac:dyDescent="0.25">
      <c r="A36" s="1074" t="s">
        <v>809</v>
      </c>
      <c r="B36" s="1074"/>
      <c r="C36" s="1074"/>
      <c r="D36" s="1074"/>
      <c r="E36" s="1074"/>
      <c r="F36" s="1074"/>
      <c r="G36" s="1074"/>
      <c r="H36" s="1074"/>
      <c r="I36" s="1074"/>
      <c r="J36" s="1074"/>
      <c r="K36" s="1074"/>
      <c r="L36" s="1074"/>
      <c r="M36" s="1074"/>
    </row>
    <row r="37" spans="1:13" s="176" customFormat="1" ht="105.75" customHeight="1" x14ac:dyDescent="0.25">
      <c r="A37" s="1074" t="s">
        <v>1191</v>
      </c>
      <c r="B37" s="1074"/>
      <c r="C37" s="1074"/>
      <c r="D37" s="1074"/>
      <c r="E37" s="1074"/>
      <c r="F37" s="1074"/>
      <c r="G37" s="1074"/>
      <c r="H37" s="1074"/>
      <c r="I37" s="1074"/>
      <c r="J37" s="1074"/>
      <c r="K37" s="1074"/>
      <c r="L37" s="1074"/>
      <c r="M37" s="1074"/>
    </row>
    <row r="38" spans="1:13" s="176" customFormat="1" ht="15.75" customHeight="1" x14ac:dyDescent="0.25">
      <c r="A38" s="1074" t="s">
        <v>813</v>
      </c>
      <c r="B38" s="1074"/>
      <c r="C38" s="1074"/>
      <c r="D38" s="1074"/>
      <c r="E38" s="1074"/>
      <c r="F38" s="1074"/>
      <c r="G38" s="1074"/>
      <c r="H38" s="1074"/>
      <c r="I38" s="1074"/>
      <c r="J38" s="1074"/>
      <c r="K38" s="1074"/>
      <c r="L38" s="1074"/>
      <c r="M38" s="1074"/>
    </row>
    <row r="39" spans="1:13" s="176" customFormat="1" ht="29.25" customHeight="1" x14ac:dyDescent="0.25">
      <c r="A39" s="1074" t="s">
        <v>1190</v>
      </c>
      <c r="B39" s="1074"/>
      <c r="C39" s="1074"/>
      <c r="D39" s="1074"/>
      <c r="E39" s="1074"/>
      <c r="F39" s="1074"/>
      <c r="G39" s="1074"/>
      <c r="H39" s="1074"/>
      <c r="I39" s="1074"/>
      <c r="J39" s="1074"/>
      <c r="K39" s="1074"/>
      <c r="L39" s="1074"/>
      <c r="M39" s="1074"/>
    </row>
    <row r="40" spans="1:13" s="176" customFormat="1" ht="12.75" customHeight="1" x14ac:dyDescent="0.25">
      <c r="A40" s="1074" t="s">
        <v>1170</v>
      </c>
      <c r="B40" s="1074"/>
      <c r="C40" s="1074"/>
      <c r="D40" s="1074"/>
      <c r="E40" s="1074"/>
      <c r="F40" s="1074"/>
      <c r="G40" s="1074"/>
      <c r="H40" s="1074"/>
      <c r="I40" s="1074"/>
      <c r="J40" s="1074"/>
      <c r="K40" s="1074"/>
      <c r="L40" s="1074"/>
      <c r="M40" s="1074"/>
    </row>
    <row r="41" spans="1:13" s="176" customFormat="1" ht="13.5" customHeight="1" x14ac:dyDescent="0.25"/>
    <row r="42" spans="1:13" s="172" customFormat="1" ht="15" customHeight="1" x14ac:dyDescent="0.25"/>
    <row r="43" spans="1:13" s="172" customFormat="1" ht="15" x14ac:dyDescent="0.25"/>
    <row r="44" spans="1:13" s="172" customFormat="1" ht="12.75" customHeight="1" x14ac:dyDescent="0.25"/>
    <row r="45" spans="1:13" s="172" customFormat="1" ht="15.75" customHeight="1" x14ac:dyDescent="0.25"/>
    <row r="46" spans="1:13" s="172" customFormat="1" ht="24.75" customHeight="1" x14ac:dyDescent="0.25"/>
    <row r="47" spans="1:13" s="172" customFormat="1" ht="24" customHeight="1" x14ac:dyDescent="0.25"/>
    <row r="48" spans="1:13" s="172" customFormat="1" ht="37.5" customHeight="1" x14ac:dyDescent="0.25"/>
    <row r="49" spans="1:24" s="172" customFormat="1" ht="15.75" customHeight="1" x14ac:dyDescent="0.25"/>
    <row r="50" spans="1:24" s="172" customFormat="1" ht="15.75" customHeight="1" x14ac:dyDescent="0.25"/>
    <row r="51" spans="1:24" s="172" customFormat="1" ht="15" customHeight="1" x14ac:dyDescent="0.25"/>
    <row r="52" spans="1:24" s="172" customFormat="1" ht="14.25" customHeight="1" x14ac:dyDescent="0.25"/>
    <row r="53" spans="1:24" s="172" customFormat="1" ht="16.5" customHeight="1" x14ac:dyDescent="0.25"/>
    <row r="54" spans="1:24" s="172" customFormat="1" ht="18.75" customHeight="1" x14ac:dyDescent="0.25"/>
    <row r="55" spans="1:24" x14ac:dyDescent="0.25">
      <c r="A55" s="77"/>
      <c r="B55" s="83"/>
      <c r="C55" s="83"/>
      <c r="D55" s="83"/>
      <c r="E55" s="83"/>
      <c r="F55" s="83"/>
      <c r="G55" s="83"/>
      <c r="H55" s="83"/>
      <c r="I55" s="30"/>
      <c r="J55" s="30"/>
      <c r="K55" s="30"/>
      <c r="L55" s="30"/>
      <c r="M55" s="30"/>
      <c r="N55" s="30"/>
      <c r="O55" s="30"/>
      <c r="P55" s="77"/>
      <c r="Q55" s="12"/>
      <c r="R55" s="12"/>
      <c r="S55" s="12"/>
      <c r="T55" s="12"/>
      <c r="U55" s="12"/>
      <c r="V55" s="12"/>
      <c r="W55" s="12"/>
      <c r="X55" s="12"/>
    </row>
    <row r="56" spans="1:24" ht="15.75" customHeight="1" x14ac:dyDescent="0.25">
      <c r="A56" s="1216"/>
      <c r="B56" s="1216"/>
      <c r="C56" s="1216"/>
      <c r="D56" s="1216"/>
      <c r="E56" s="1216"/>
      <c r="F56" s="1216"/>
      <c r="G56" s="1216"/>
      <c r="H56" s="1216"/>
      <c r="I56" s="1216"/>
      <c r="J56" s="1216"/>
      <c r="K56" s="1216"/>
      <c r="L56" s="1216"/>
      <c r="M56" s="1216"/>
      <c r="N56" s="1216"/>
      <c r="O56" s="1216"/>
      <c r="P56" s="1216"/>
      <c r="Q56" s="1216"/>
      <c r="R56" s="1216"/>
      <c r="S56" s="1216"/>
      <c r="T56" s="1216"/>
      <c r="U56" s="1216"/>
      <c r="V56" s="12"/>
      <c r="W56" s="12"/>
      <c r="X56" s="12"/>
    </row>
    <row r="57" spans="1:24" ht="15.75" x14ac:dyDescent="0.25">
      <c r="A57" s="84"/>
      <c r="B57" s="85"/>
      <c r="C57" s="85"/>
      <c r="D57" s="85"/>
      <c r="E57" s="85"/>
      <c r="F57" s="85"/>
      <c r="G57" s="85"/>
      <c r="H57" s="85"/>
      <c r="I57" s="31"/>
      <c r="J57" s="31"/>
      <c r="K57" s="31"/>
      <c r="L57" s="31"/>
      <c r="M57" s="31"/>
      <c r="N57" s="31"/>
      <c r="O57" s="31"/>
      <c r="P57" s="31"/>
    </row>
    <row r="58" spans="1:24" x14ac:dyDescent="0.25">
      <c r="A58" s="31"/>
      <c r="B58" s="85"/>
      <c r="C58" s="85"/>
      <c r="D58" s="85"/>
      <c r="E58" s="85"/>
      <c r="F58" s="85"/>
      <c r="G58" s="85"/>
      <c r="H58" s="85"/>
      <c r="I58" s="31"/>
      <c r="J58" s="31"/>
      <c r="K58" s="31"/>
      <c r="L58" s="31"/>
      <c r="M58" s="31"/>
      <c r="N58" s="31"/>
      <c r="O58" s="31"/>
      <c r="P58" s="31"/>
    </row>
    <row r="59" spans="1:24" x14ac:dyDescent="0.25">
      <c r="A59" s="86"/>
      <c r="B59" s="87"/>
      <c r="C59" s="87"/>
      <c r="D59" s="87"/>
      <c r="E59" s="87"/>
      <c r="F59" s="87"/>
      <c r="G59" s="87"/>
      <c r="H59" s="87"/>
      <c r="I59" s="86"/>
      <c r="J59" s="86"/>
      <c r="K59" s="86"/>
      <c r="L59" s="86"/>
      <c r="M59" s="86"/>
      <c r="N59" s="86"/>
      <c r="O59" s="86"/>
      <c r="P59" s="86"/>
    </row>
    <row r="60" spans="1:24" x14ac:dyDescent="0.25">
      <c r="A60" s="86"/>
      <c r="B60" s="87"/>
      <c r="C60" s="87"/>
      <c r="D60" s="87"/>
      <c r="E60" s="87"/>
      <c r="F60" s="87"/>
      <c r="G60" s="87"/>
      <c r="H60" s="87"/>
      <c r="I60" s="86"/>
      <c r="J60" s="86"/>
      <c r="K60" s="86"/>
      <c r="L60" s="86"/>
      <c r="M60" s="86"/>
      <c r="N60" s="86"/>
      <c r="O60" s="86"/>
      <c r="P60" s="86"/>
    </row>
    <row r="61" spans="1:24" x14ac:dyDescent="0.25">
      <c r="A61" s="86"/>
      <c r="B61" s="87"/>
      <c r="C61" s="87"/>
      <c r="D61" s="87"/>
      <c r="E61" s="87"/>
      <c r="F61" s="87"/>
      <c r="G61" s="87"/>
      <c r="H61" s="87"/>
      <c r="I61" s="86"/>
      <c r="J61" s="86"/>
      <c r="K61" s="86"/>
      <c r="L61" s="86"/>
      <c r="M61" s="86"/>
      <c r="N61" s="86"/>
      <c r="O61" s="86"/>
      <c r="P61" s="86"/>
    </row>
    <row r="62" spans="1:24" x14ac:dyDescent="0.25">
      <c r="A62" s="86"/>
      <c r="B62" s="87"/>
      <c r="C62" s="87"/>
      <c r="D62" s="87"/>
      <c r="E62" s="87"/>
      <c r="F62" s="87"/>
      <c r="G62" s="87"/>
      <c r="H62" s="87"/>
      <c r="I62" s="86"/>
      <c r="J62" s="86"/>
      <c r="K62" s="86"/>
      <c r="L62" s="86"/>
      <c r="M62" s="86"/>
      <c r="N62" s="86"/>
      <c r="O62" s="86"/>
      <c r="P62" s="86"/>
    </row>
    <row r="63" spans="1:24" x14ac:dyDescent="0.25">
      <c r="A63" s="86"/>
      <c r="B63" s="87"/>
      <c r="C63" s="87"/>
      <c r="D63" s="87"/>
      <c r="E63" s="87"/>
      <c r="F63" s="87"/>
      <c r="G63" s="87"/>
      <c r="H63" s="87"/>
      <c r="I63" s="86"/>
      <c r="J63" s="86"/>
      <c r="K63" s="86"/>
      <c r="L63" s="86"/>
      <c r="M63" s="86"/>
      <c r="N63" s="86"/>
      <c r="O63" s="86"/>
      <c r="P63" s="86"/>
    </row>
    <row r="64" spans="1:24" x14ac:dyDescent="0.25">
      <c r="A64" s="86"/>
      <c r="B64" s="87"/>
      <c r="C64" s="87"/>
      <c r="D64" s="87"/>
      <c r="E64" s="87"/>
      <c r="F64" s="87"/>
      <c r="G64" s="87"/>
      <c r="H64" s="87"/>
      <c r="I64" s="86"/>
      <c r="J64" s="86"/>
      <c r="K64" s="86"/>
      <c r="L64" s="86"/>
      <c r="M64" s="86"/>
      <c r="N64" s="86"/>
      <c r="O64" s="86"/>
      <c r="P64" s="86"/>
    </row>
    <row r="65" spans="1:16" x14ac:dyDescent="0.25">
      <c r="A65" s="86"/>
      <c r="B65" s="87"/>
      <c r="C65" s="87"/>
      <c r="D65" s="87"/>
      <c r="E65" s="87"/>
      <c r="F65" s="87"/>
      <c r="G65" s="87"/>
      <c r="H65" s="87"/>
      <c r="I65" s="86"/>
      <c r="J65" s="86"/>
      <c r="K65" s="86"/>
      <c r="L65" s="86"/>
      <c r="M65" s="86"/>
      <c r="N65" s="86"/>
      <c r="O65" s="86"/>
      <c r="P65" s="86"/>
    </row>
    <row r="66" spans="1:16" x14ac:dyDescent="0.25">
      <c r="A66" s="86"/>
      <c r="B66" s="87"/>
      <c r="C66" s="87"/>
      <c r="D66" s="87"/>
      <c r="E66" s="87"/>
      <c r="F66" s="87"/>
      <c r="G66" s="87"/>
      <c r="H66" s="87"/>
      <c r="I66" s="86"/>
      <c r="J66" s="86"/>
      <c r="K66" s="86"/>
      <c r="L66" s="86"/>
      <c r="M66" s="86"/>
      <c r="N66" s="86"/>
      <c r="O66" s="86"/>
      <c r="P66" s="86"/>
    </row>
    <row r="67" spans="1:16" x14ac:dyDescent="0.25">
      <c r="A67" s="86"/>
      <c r="B67" s="87"/>
      <c r="C67" s="87"/>
      <c r="D67" s="87"/>
      <c r="E67" s="87"/>
      <c r="F67" s="87"/>
      <c r="G67" s="87"/>
      <c r="H67" s="87"/>
      <c r="I67" s="86"/>
      <c r="J67" s="86"/>
      <c r="K67" s="86"/>
      <c r="L67" s="86"/>
      <c r="M67" s="86"/>
      <c r="N67" s="86"/>
      <c r="O67" s="86"/>
      <c r="P67" s="86"/>
    </row>
  </sheetData>
  <customSheetViews>
    <customSheetView guid="{2AF6EA2A-E5C5-45EB-B6C4-875AD1E4E056}" fitToPage="1">
      <pageMargins left="0.23622047244094491" right="0.27559055118110237" top="0.98425196850393704" bottom="0.98425196850393704" header="0.51181102362204722" footer="0.51181102362204722"/>
      <printOptions horizontalCentered="1"/>
      <pageSetup paperSize="9" scale="59" orientation="landscape" cellComments="asDisplayed" r:id="rId1"/>
      <headerFooter alignWithMargins="0"/>
    </customSheetView>
  </customSheetViews>
  <mergeCells count="44">
    <mergeCell ref="A56:U56"/>
    <mergeCell ref="K7:L7"/>
    <mergeCell ref="A37:M37"/>
    <mergeCell ref="B9:B11"/>
    <mergeCell ref="M7:N7"/>
    <mergeCell ref="B13:D13"/>
    <mergeCell ref="Q7:R7"/>
    <mergeCell ref="E7:F7"/>
    <mergeCell ref="A35:M35"/>
    <mergeCell ref="A38:M38"/>
    <mergeCell ref="A39:M39"/>
    <mergeCell ref="A34:M34"/>
    <mergeCell ref="C28:D28"/>
    <mergeCell ref="C27:D27"/>
    <mergeCell ref="A36:M36"/>
    <mergeCell ref="H18:J18"/>
    <mergeCell ref="E5:Z5"/>
    <mergeCell ref="B5:D8"/>
    <mergeCell ref="I6:L6"/>
    <mergeCell ref="A5:A8"/>
    <mergeCell ref="B18:D20"/>
    <mergeCell ref="A18:A20"/>
    <mergeCell ref="U6:V7"/>
    <mergeCell ref="C9:D9"/>
    <mergeCell ref="E6:H6"/>
    <mergeCell ref="E18:G18"/>
    <mergeCell ref="O7:P7"/>
    <mergeCell ref="B14:D14"/>
    <mergeCell ref="I7:J7"/>
    <mergeCell ref="K18:M18"/>
    <mergeCell ref="A40:M40"/>
    <mergeCell ref="C11:D11"/>
    <mergeCell ref="Y6:Z7"/>
    <mergeCell ref="C21:C26"/>
    <mergeCell ref="C10:D10"/>
    <mergeCell ref="G7:H7"/>
    <mergeCell ref="B12:D12"/>
    <mergeCell ref="W6:X7"/>
    <mergeCell ref="M6:R6"/>
    <mergeCell ref="S6:T7"/>
    <mergeCell ref="B31:D31"/>
    <mergeCell ref="B29:D29"/>
    <mergeCell ref="B30:D30"/>
    <mergeCell ref="B21:B28"/>
  </mergeCells>
  <printOptions horizontalCentered="1"/>
  <pageMargins left="0.23622047244094491" right="0.27559055118110237" top="0.98425196850393704" bottom="0.98425196850393704" header="0.51181102362204722" footer="0.51181102362204722"/>
  <pageSetup paperSize="9" scale="59" orientation="landscape" cellComments="asDisplayed"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Normal="100" workbookViewId="0">
      <selection activeCell="A30" sqref="A30:I30"/>
    </sheetView>
  </sheetViews>
  <sheetFormatPr defaultRowHeight="12.75" x14ac:dyDescent="0.25"/>
  <cols>
    <col min="1" max="1" width="3.42578125" style="16" customWidth="1"/>
    <col min="2" max="2" width="9" style="16" customWidth="1"/>
    <col min="3" max="3" width="48" style="16" customWidth="1"/>
    <col min="4" max="4" width="12" style="16" customWidth="1"/>
    <col min="5" max="6" width="9.140625" style="16"/>
    <col min="7" max="8" width="10.140625" style="16" customWidth="1"/>
    <col min="9" max="9" width="10.5703125" style="16" customWidth="1"/>
    <col min="10" max="10" width="1.42578125" style="16" customWidth="1"/>
    <col min="11" max="16384" width="9.140625" style="16"/>
  </cols>
  <sheetData>
    <row r="1" spans="1:10" ht="15.75" x14ac:dyDescent="0.25">
      <c r="A1" s="72" t="s">
        <v>1148</v>
      </c>
      <c r="B1" s="71"/>
      <c r="C1" s="71"/>
      <c r="D1" s="12"/>
      <c r="E1" s="12"/>
      <c r="F1" s="12"/>
      <c r="G1" s="181"/>
      <c r="H1" s="181"/>
      <c r="I1" s="12"/>
      <c r="J1" s="12"/>
    </row>
    <row r="2" spans="1:10" s="29" customFormat="1" ht="13.5" thickBot="1" x14ac:dyDescent="0.3">
      <c r="A2" s="28"/>
      <c r="B2" s="28"/>
      <c r="C2" s="28"/>
      <c r="D2" s="28"/>
      <c r="E2" s="28"/>
      <c r="F2" s="28"/>
      <c r="H2" s="28"/>
      <c r="I2" s="13" t="s">
        <v>507</v>
      </c>
      <c r="J2" s="28"/>
    </row>
    <row r="3" spans="1:10" s="29" customFormat="1" ht="17.25" customHeight="1" x14ac:dyDescent="0.25">
      <c r="A3" s="1225" t="s">
        <v>479</v>
      </c>
      <c r="B3" s="1228" t="s">
        <v>696</v>
      </c>
      <c r="C3" s="1229"/>
      <c r="D3" s="1234" t="s">
        <v>709</v>
      </c>
      <c r="E3" s="1235"/>
      <c r="F3" s="1235"/>
      <c r="G3" s="1236"/>
      <c r="H3" s="1221" t="s">
        <v>680</v>
      </c>
      <c r="I3" s="1222"/>
      <c r="J3" s="28"/>
    </row>
    <row r="4" spans="1:10" s="29" customFormat="1" ht="15" customHeight="1" x14ac:dyDescent="0.25">
      <c r="A4" s="1226"/>
      <c r="B4" s="1230"/>
      <c r="C4" s="1231"/>
      <c r="D4" s="1159" t="s">
        <v>678</v>
      </c>
      <c r="E4" s="1159" t="s">
        <v>679</v>
      </c>
      <c r="F4" s="1245" t="s">
        <v>1204</v>
      </c>
      <c r="G4" s="1243" t="s">
        <v>617</v>
      </c>
      <c r="H4" s="1241" t="s">
        <v>681</v>
      </c>
      <c r="I4" s="1247" t="s">
        <v>682</v>
      </c>
      <c r="J4" s="28"/>
    </row>
    <row r="5" spans="1:10" ht="14.25" customHeight="1" x14ac:dyDescent="0.25">
      <c r="A5" s="1226"/>
      <c r="B5" s="1230"/>
      <c r="C5" s="1231"/>
      <c r="D5" s="1160"/>
      <c r="E5" s="1160"/>
      <c r="F5" s="1246"/>
      <c r="G5" s="1244"/>
      <c r="H5" s="1242"/>
      <c r="I5" s="1248"/>
      <c r="J5" s="12"/>
    </row>
    <row r="6" spans="1:10" s="338" customFormat="1" ht="10.5" customHeight="1" thickBot="1" x14ac:dyDescent="0.3">
      <c r="A6" s="1227"/>
      <c r="B6" s="1232"/>
      <c r="C6" s="1233"/>
      <c r="D6" s="334" t="s">
        <v>558</v>
      </c>
      <c r="E6" s="334" t="s">
        <v>559</v>
      </c>
      <c r="F6" s="335" t="s">
        <v>560</v>
      </c>
      <c r="G6" s="336" t="s">
        <v>868</v>
      </c>
      <c r="H6" s="339" t="s">
        <v>562</v>
      </c>
      <c r="I6" s="570" t="s">
        <v>563</v>
      </c>
      <c r="J6" s="337"/>
    </row>
    <row r="7" spans="1:10" x14ac:dyDescent="0.25">
      <c r="A7" s="312">
        <v>1</v>
      </c>
      <c r="B7" s="759" t="s">
        <v>674</v>
      </c>
      <c r="C7" s="760"/>
      <c r="D7" s="582">
        <f t="shared" ref="D7:I7" si="0">SUM(D8+D9+D11+D12+D13+D15+D19+D23+D24)</f>
        <v>8296</v>
      </c>
      <c r="E7" s="583">
        <f t="shared" si="0"/>
        <v>2641</v>
      </c>
      <c r="F7" s="583">
        <f t="shared" si="0"/>
        <v>10</v>
      </c>
      <c r="G7" s="584">
        <f t="shared" si="0"/>
        <v>10947</v>
      </c>
      <c r="H7" s="583">
        <f t="shared" si="0"/>
        <v>10947</v>
      </c>
      <c r="I7" s="585">
        <f t="shared" si="0"/>
        <v>0</v>
      </c>
      <c r="J7" s="586"/>
    </row>
    <row r="8" spans="1:10" ht="12.75" customHeight="1" x14ac:dyDescent="0.25">
      <c r="A8" s="313">
        <v>2</v>
      </c>
      <c r="B8" s="1223" t="s">
        <v>568</v>
      </c>
      <c r="C8" s="1224"/>
      <c r="D8" s="587"/>
      <c r="E8" s="588">
        <v>2405</v>
      </c>
      <c r="F8" s="588"/>
      <c r="G8" s="589">
        <f t="shared" ref="G8:H23" si="1">SUM(D8:F8)</f>
        <v>2405</v>
      </c>
      <c r="H8" s="588">
        <v>2405</v>
      </c>
      <c r="I8" s="590"/>
      <c r="J8" s="591"/>
    </row>
    <row r="9" spans="1:10" ht="24" customHeight="1" x14ac:dyDescent="0.25">
      <c r="A9" s="313">
        <v>3</v>
      </c>
      <c r="B9" s="1223" t="s">
        <v>569</v>
      </c>
      <c r="C9" s="1224"/>
      <c r="D9" s="587">
        <v>40</v>
      </c>
      <c r="E9" s="588"/>
      <c r="F9" s="588"/>
      <c r="G9" s="589">
        <f t="shared" si="1"/>
        <v>40</v>
      </c>
      <c r="H9" s="588">
        <v>40</v>
      </c>
      <c r="I9" s="590"/>
      <c r="J9" s="586"/>
    </row>
    <row r="10" spans="1:10" ht="24" customHeight="1" x14ac:dyDescent="0.25">
      <c r="A10" s="313">
        <v>4</v>
      </c>
      <c r="B10" s="1223" t="s">
        <v>675</v>
      </c>
      <c r="C10" s="1224"/>
      <c r="D10" s="587"/>
      <c r="E10" s="588"/>
      <c r="F10" s="588"/>
      <c r="G10" s="589">
        <f t="shared" si="1"/>
        <v>0</v>
      </c>
      <c r="H10" s="588"/>
      <c r="I10" s="590"/>
      <c r="J10" s="586"/>
    </row>
    <row r="11" spans="1:10" x14ac:dyDescent="0.25">
      <c r="A11" s="313">
        <v>5</v>
      </c>
      <c r="B11" s="1223" t="s">
        <v>677</v>
      </c>
      <c r="C11" s="1224"/>
      <c r="D11" s="587"/>
      <c r="E11" s="588"/>
      <c r="F11" s="588"/>
      <c r="G11" s="589">
        <f t="shared" si="1"/>
        <v>0</v>
      </c>
      <c r="H11" s="588"/>
      <c r="I11" s="590"/>
      <c r="J11" s="586"/>
    </row>
    <row r="12" spans="1:10" x14ac:dyDescent="0.25">
      <c r="A12" s="313">
        <v>6</v>
      </c>
      <c r="B12" s="1223" t="s">
        <v>570</v>
      </c>
      <c r="C12" s="1224"/>
      <c r="D12" s="587">
        <v>525</v>
      </c>
      <c r="E12" s="588"/>
      <c r="F12" s="588">
        <v>10</v>
      </c>
      <c r="G12" s="589">
        <f t="shared" si="1"/>
        <v>535</v>
      </c>
      <c r="H12" s="588">
        <v>535</v>
      </c>
      <c r="I12" s="590"/>
      <c r="J12" s="586"/>
    </row>
    <row r="13" spans="1:10" x14ac:dyDescent="0.25">
      <c r="A13" s="314">
        <v>7</v>
      </c>
      <c r="B13" s="1239" t="s">
        <v>676</v>
      </c>
      <c r="C13" s="1240"/>
      <c r="D13" s="592">
        <f>D14</f>
        <v>5068</v>
      </c>
      <c r="E13" s="593"/>
      <c r="F13" s="593"/>
      <c r="G13" s="594">
        <f t="shared" si="1"/>
        <v>5068</v>
      </c>
      <c r="H13" s="594">
        <f t="shared" si="1"/>
        <v>5068</v>
      </c>
      <c r="I13" s="595"/>
      <c r="J13" s="586"/>
    </row>
    <row r="14" spans="1:10" x14ac:dyDescent="0.25">
      <c r="A14" s="185">
        <v>8</v>
      </c>
      <c r="B14" s="761" t="s">
        <v>509</v>
      </c>
      <c r="C14" s="762" t="s">
        <v>571</v>
      </c>
      <c r="D14" s="596">
        <v>5068</v>
      </c>
      <c r="E14" s="597"/>
      <c r="F14" s="597"/>
      <c r="G14" s="598">
        <f t="shared" si="1"/>
        <v>5068</v>
      </c>
      <c r="H14" s="597">
        <v>5068</v>
      </c>
      <c r="I14" s="599"/>
      <c r="J14" s="586"/>
    </row>
    <row r="15" spans="1:10" x14ac:dyDescent="0.25">
      <c r="A15" s="315">
        <v>9</v>
      </c>
      <c r="B15" s="1237" t="s">
        <v>572</v>
      </c>
      <c r="C15" s="1238"/>
      <c r="D15" s="600">
        <f>D16+D17+D18</f>
        <v>2489</v>
      </c>
      <c r="E15" s="600">
        <f t="shared" ref="E15:H15" si="2">E16+E17+E18</f>
        <v>105</v>
      </c>
      <c r="F15" s="600">
        <f t="shared" si="2"/>
        <v>0</v>
      </c>
      <c r="G15" s="600">
        <f t="shared" si="2"/>
        <v>2594</v>
      </c>
      <c r="H15" s="600">
        <f t="shared" si="2"/>
        <v>2594</v>
      </c>
      <c r="I15" s="601"/>
      <c r="J15" s="602"/>
    </row>
    <row r="16" spans="1:10" x14ac:dyDescent="0.25">
      <c r="A16" s="310">
        <v>10</v>
      </c>
      <c r="B16" s="763" t="s">
        <v>509</v>
      </c>
      <c r="C16" s="764" t="s">
        <v>573</v>
      </c>
      <c r="D16" s="603">
        <v>2489</v>
      </c>
      <c r="E16" s="604"/>
      <c r="F16" s="604"/>
      <c r="G16" s="605">
        <f t="shared" si="1"/>
        <v>2489</v>
      </c>
      <c r="H16" s="604">
        <v>2489</v>
      </c>
      <c r="I16" s="606"/>
      <c r="J16" s="602"/>
    </row>
    <row r="17" spans="1:10" x14ac:dyDescent="0.25">
      <c r="A17" s="310">
        <v>11</v>
      </c>
      <c r="B17" s="765"/>
      <c r="C17" s="764" t="s">
        <v>574</v>
      </c>
      <c r="D17" s="603"/>
      <c r="E17" s="604"/>
      <c r="F17" s="604"/>
      <c r="G17" s="605">
        <f t="shared" si="1"/>
        <v>0</v>
      </c>
      <c r="H17" s="604"/>
      <c r="I17" s="606"/>
      <c r="J17" s="602"/>
    </row>
    <row r="18" spans="1:10" x14ac:dyDescent="0.25">
      <c r="A18" s="185">
        <v>12</v>
      </c>
      <c r="B18" s="766"/>
      <c r="C18" s="767" t="s">
        <v>1222</v>
      </c>
      <c r="D18" s="596"/>
      <c r="E18" s="597">
        <v>105</v>
      </c>
      <c r="F18" s="597"/>
      <c r="G18" s="598">
        <f t="shared" si="1"/>
        <v>105</v>
      </c>
      <c r="H18" s="597">
        <v>105</v>
      </c>
      <c r="I18" s="599"/>
      <c r="J18" s="602"/>
    </row>
    <row r="19" spans="1:10" ht="12.75" customHeight="1" x14ac:dyDescent="0.25">
      <c r="A19" s="315">
        <v>13</v>
      </c>
      <c r="B19" s="1237" t="s">
        <v>575</v>
      </c>
      <c r="C19" s="1238"/>
      <c r="D19" s="600">
        <f>D20+D21+D22</f>
        <v>174</v>
      </c>
      <c r="E19" s="600">
        <f t="shared" ref="E19:H19" si="3">E20+E21+E22</f>
        <v>0</v>
      </c>
      <c r="F19" s="600">
        <f t="shared" si="3"/>
        <v>0</v>
      </c>
      <c r="G19" s="600">
        <f t="shared" si="3"/>
        <v>174</v>
      </c>
      <c r="H19" s="600">
        <f t="shared" si="3"/>
        <v>174</v>
      </c>
      <c r="I19" s="601"/>
      <c r="J19" s="602"/>
    </row>
    <row r="20" spans="1:10" x14ac:dyDescent="0.25">
      <c r="A20" s="310">
        <v>14</v>
      </c>
      <c r="B20" s="763" t="s">
        <v>509</v>
      </c>
      <c r="C20" s="764" t="s">
        <v>576</v>
      </c>
      <c r="D20" s="603"/>
      <c r="E20" s="604"/>
      <c r="F20" s="604"/>
      <c r="G20" s="605">
        <f t="shared" si="1"/>
        <v>0</v>
      </c>
      <c r="H20" s="604"/>
      <c r="I20" s="606"/>
      <c r="J20" s="602"/>
    </row>
    <row r="21" spans="1:10" x14ac:dyDescent="0.25">
      <c r="A21" s="310">
        <v>15</v>
      </c>
      <c r="B21" s="765"/>
      <c r="C21" s="764" t="s">
        <v>574</v>
      </c>
      <c r="D21" s="603"/>
      <c r="E21" s="604"/>
      <c r="F21" s="604"/>
      <c r="G21" s="605">
        <f t="shared" si="1"/>
        <v>0</v>
      </c>
      <c r="H21" s="604"/>
      <c r="I21" s="606"/>
      <c r="J21" s="602"/>
    </row>
    <row r="22" spans="1:10" x14ac:dyDescent="0.25">
      <c r="A22" s="185">
        <v>16</v>
      </c>
      <c r="B22" s="766"/>
      <c r="C22" s="767" t="s">
        <v>1202</v>
      </c>
      <c r="D22" s="596">
        <v>174</v>
      </c>
      <c r="E22" s="597"/>
      <c r="F22" s="597"/>
      <c r="G22" s="598">
        <f t="shared" si="1"/>
        <v>174</v>
      </c>
      <c r="H22" s="597">
        <v>174</v>
      </c>
      <c r="I22" s="599"/>
      <c r="J22" s="602"/>
    </row>
    <row r="23" spans="1:10" x14ac:dyDescent="0.25">
      <c r="A23" s="313">
        <v>17</v>
      </c>
      <c r="B23" s="1223" t="s">
        <v>577</v>
      </c>
      <c r="C23" s="1224"/>
      <c r="D23" s="587"/>
      <c r="E23" s="588"/>
      <c r="F23" s="588"/>
      <c r="G23" s="589">
        <f t="shared" si="1"/>
        <v>0</v>
      </c>
      <c r="H23" s="588"/>
      <c r="I23" s="590"/>
      <c r="J23" s="586"/>
    </row>
    <row r="24" spans="1:10" x14ac:dyDescent="0.25">
      <c r="A24" s="314">
        <v>18</v>
      </c>
      <c r="B24" s="1239" t="s">
        <v>683</v>
      </c>
      <c r="C24" s="1240"/>
      <c r="D24" s="592">
        <f>D25</f>
        <v>0</v>
      </c>
      <c r="E24" s="592">
        <f t="shared" ref="E24:I24" si="4">E25</f>
        <v>131</v>
      </c>
      <c r="F24" s="592">
        <f t="shared" si="4"/>
        <v>0</v>
      </c>
      <c r="G24" s="592">
        <f t="shared" si="4"/>
        <v>131</v>
      </c>
      <c r="H24" s="592">
        <f t="shared" si="4"/>
        <v>131</v>
      </c>
      <c r="I24" s="592">
        <f t="shared" si="4"/>
        <v>0</v>
      </c>
      <c r="J24" s="586"/>
    </row>
    <row r="25" spans="1:10" ht="13.5" thickBot="1" x14ac:dyDescent="0.3">
      <c r="A25" s="311">
        <v>19</v>
      </c>
      <c r="B25" s="768" t="s">
        <v>509</v>
      </c>
      <c r="C25" s="834" t="s">
        <v>1203</v>
      </c>
      <c r="D25" s="607"/>
      <c r="E25" s="608">
        <v>131</v>
      </c>
      <c r="F25" s="608"/>
      <c r="G25" s="609">
        <f>SUM(D25:F25)</f>
        <v>131</v>
      </c>
      <c r="H25" s="608">
        <v>131</v>
      </c>
      <c r="I25" s="610"/>
      <c r="J25" s="586"/>
    </row>
    <row r="26" spans="1:10" x14ac:dyDescent="0.25">
      <c r="A26" s="12"/>
      <c r="B26" s="12"/>
      <c r="C26" s="12"/>
      <c r="D26" s="12"/>
      <c r="E26" s="12"/>
      <c r="F26" s="12"/>
      <c r="G26" s="12"/>
      <c r="H26" s="12"/>
      <c r="I26" s="12"/>
      <c r="J26" s="12"/>
    </row>
    <row r="27" spans="1:10" x14ac:dyDescent="0.25">
      <c r="A27" s="12" t="s">
        <v>673</v>
      </c>
      <c r="B27" s="12"/>
      <c r="C27" s="12"/>
      <c r="D27" s="12"/>
      <c r="E27" s="12"/>
      <c r="F27" s="12"/>
      <c r="G27" s="12"/>
      <c r="H27" s="12"/>
      <c r="I27" s="12"/>
      <c r="J27" s="12"/>
    </row>
    <row r="28" spans="1:10" x14ac:dyDescent="0.25">
      <c r="A28" s="17" t="s">
        <v>1221</v>
      </c>
      <c r="B28" s="26"/>
      <c r="C28" s="26"/>
      <c r="D28" s="12"/>
      <c r="E28" s="12"/>
      <c r="F28" s="12"/>
      <c r="G28" s="12"/>
      <c r="H28" s="12"/>
      <c r="I28" s="12"/>
      <c r="J28" s="12"/>
    </row>
    <row r="29" spans="1:10" x14ac:dyDescent="0.25">
      <c r="A29" s="17" t="s">
        <v>1171</v>
      </c>
      <c r="B29" s="26"/>
      <c r="C29" s="26"/>
      <c r="D29" s="12"/>
      <c r="E29" s="12"/>
      <c r="F29" s="12"/>
      <c r="G29" s="12"/>
      <c r="H29" s="12"/>
      <c r="I29" s="12"/>
      <c r="J29" s="12"/>
    </row>
    <row r="30" spans="1:10" ht="15" customHeight="1" x14ac:dyDescent="0.25">
      <c r="A30" s="1148"/>
      <c r="B30" s="1148"/>
      <c r="C30" s="1148"/>
      <c r="D30" s="1148"/>
      <c r="E30" s="1148"/>
      <c r="F30" s="1148"/>
      <c r="G30" s="1148"/>
      <c r="H30" s="1148"/>
      <c r="I30" s="1148"/>
      <c r="J30" s="326"/>
    </row>
    <row r="31" spans="1:10" ht="15" x14ac:dyDescent="0.25">
      <c r="A31" s="12"/>
      <c r="B31"/>
      <c r="C31"/>
      <c r="D31"/>
      <c r="E31" s="12"/>
      <c r="F31" s="12"/>
      <c r="G31" s="12"/>
      <c r="H31" s="12"/>
      <c r="I31" s="12"/>
      <c r="J31" s="12"/>
    </row>
    <row r="32" spans="1:10" ht="15.75" customHeight="1" x14ac:dyDescent="0.25">
      <c r="A32" s="12"/>
      <c r="B32"/>
      <c r="C32"/>
      <c r="D32"/>
      <c r="E32" s="12"/>
      <c r="F32" s="12"/>
      <c r="G32" s="12"/>
      <c r="H32" s="12"/>
      <c r="I32" s="12"/>
      <c r="J32" s="1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row r="44" spans="2:4" ht="15" x14ac:dyDescent="0.25">
      <c r="B44"/>
      <c r="C44"/>
      <c r="D44"/>
    </row>
    <row r="45" spans="2:4" ht="15" x14ac:dyDescent="0.25">
      <c r="B45"/>
      <c r="C45"/>
      <c r="D45"/>
    </row>
    <row r="46" spans="2:4" ht="15" x14ac:dyDescent="0.25">
      <c r="B46"/>
      <c r="C46"/>
      <c r="D46"/>
    </row>
    <row r="47" spans="2:4" ht="15" x14ac:dyDescent="0.25">
      <c r="B47"/>
      <c r="C47"/>
      <c r="D47"/>
    </row>
  </sheetData>
  <sheetProtection insertColumns="0" insertRows="0" deleteColumns="0" deleteRows="0"/>
  <customSheetViews>
    <customSheetView guid="{2AF6EA2A-E5C5-45EB-B6C4-875AD1E4E056}" fitToPage="1">
      <pageMargins left="0.39370078740157483" right="0.39370078740157483" top="0.59055118110236227" bottom="0.39370078740157483" header="0.23622047244094491" footer="0.51181102362204722"/>
      <printOptions horizontalCentered="1"/>
      <pageSetup paperSize="9" scale="75" orientation="landscape" r:id="rId1"/>
      <headerFooter alignWithMargins="0"/>
    </customSheetView>
  </customSheetViews>
  <mergeCells count="21">
    <mergeCell ref="A30:I30"/>
    <mergeCell ref="D3:G3"/>
    <mergeCell ref="B23:C23"/>
    <mergeCell ref="B8:C8"/>
    <mergeCell ref="B9:C9"/>
    <mergeCell ref="B15:C15"/>
    <mergeCell ref="B24:C24"/>
    <mergeCell ref="H4:H5"/>
    <mergeCell ref="G4:G5"/>
    <mergeCell ref="B19:C19"/>
    <mergeCell ref="F4:F5"/>
    <mergeCell ref="B12:C12"/>
    <mergeCell ref="E4:E5"/>
    <mergeCell ref="B11:C11"/>
    <mergeCell ref="B13:C13"/>
    <mergeCell ref="I4:I5"/>
    <mergeCell ref="H3:I3"/>
    <mergeCell ref="B10:C10"/>
    <mergeCell ref="A3:A6"/>
    <mergeCell ref="B3:C6"/>
    <mergeCell ref="D4:D5"/>
  </mergeCells>
  <printOptions horizontalCentered="1"/>
  <pageMargins left="0.39370078740157483" right="0.39370078740157483" top="0.59055118110236227" bottom="0.39370078740157483" header="0.23622047244094491" footer="0.51181102362204722"/>
  <pageSetup paperSize="9" scale="86" orientation="landscape"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topLeftCell="A4" zoomScaleNormal="100" workbookViewId="0">
      <selection activeCell="O14" sqref="O14"/>
    </sheetView>
  </sheetViews>
  <sheetFormatPr defaultRowHeight="12.75" x14ac:dyDescent="0.25"/>
  <cols>
    <col min="1" max="1" width="3.42578125" style="18" customWidth="1"/>
    <col min="2" max="2" width="15.42578125" style="18" customWidth="1"/>
    <col min="3" max="4" width="10.7109375" style="18" customWidth="1"/>
    <col min="5" max="5" width="11.42578125" style="18" customWidth="1"/>
    <col min="6" max="6" width="12.140625" style="18" customWidth="1"/>
    <col min="7" max="14" width="10.7109375" style="18" customWidth="1"/>
    <col min="15" max="15" width="11.85546875" style="18" customWidth="1"/>
    <col min="16" max="16384" width="9.140625" style="18"/>
  </cols>
  <sheetData>
    <row r="1" spans="1:14" ht="18" customHeight="1" x14ac:dyDescent="0.25">
      <c r="A1" s="22" t="s">
        <v>819</v>
      </c>
      <c r="B1" s="17"/>
      <c r="C1" s="17"/>
      <c r="D1" s="17"/>
      <c r="E1" s="17"/>
      <c r="F1" s="17"/>
      <c r="G1" s="17"/>
      <c r="H1" s="17"/>
      <c r="I1" s="17"/>
      <c r="J1" s="17"/>
      <c r="K1" s="17"/>
      <c r="L1" s="17"/>
    </row>
    <row r="2" spans="1:14" ht="18" customHeight="1" x14ac:dyDescent="0.25">
      <c r="A2" s="22"/>
      <c r="B2" s="17"/>
      <c r="C2" s="17"/>
      <c r="D2" s="17"/>
      <c r="E2" s="17"/>
      <c r="F2" s="17"/>
      <c r="G2" s="17"/>
      <c r="H2" s="17"/>
      <c r="I2" s="17"/>
      <c r="J2" s="17"/>
      <c r="K2" s="17"/>
      <c r="L2" s="17"/>
    </row>
    <row r="3" spans="1:14" ht="18" customHeight="1" x14ac:dyDescent="0.25">
      <c r="A3" s="173" t="s">
        <v>820</v>
      </c>
      <c r="B3" s="17"/>
      <c r="C3" s="17"/>
      <c r="D3" s="17"/>
      <c r="E3" s="17"/>
      <c r="F3" s="17"/>
      <c r="G3" s="17"/>
      <c r="H3" s="17"/>
      <c r="I3" s="17"/>
      <c r="J3" s="17"/>
      <c r="K3" s="17"/>
      <c r="L3" s="17"/>
    </row>
    <row r="4" spans="1:14" ht="12.75" customHeight="1" thickBot="1" x14ac:dyDescent="0.3">
      <c r="A4" s="17"/>
      <c r="B4" s="17"/>
      <c r="C4" s="17"/>
      <c r="D4" s="17"/>
      <c r="E4" s="17"/>
      <c r="F4" s="17"/>
      <c r="G4" s="17"/>
      <c r="H4" s="17"/>
      <c r="I4" s="17"/>
      <c r="J4" s="17"/>
      <c r="K4" s="23"/>
      <c r="L4" s="17"/>
      <c r="N4" s="23" t="s">
        <v>578</v>
      </c>
    </row>
    <row r="5" spans="1:14" ht="16.5" customHeight="1" x14ac:dyDescent="0.25">
      <c r="A5" s="1273" t="s">
        <v>479</v>
      </c>
      <c r="B5" s="1262" t="s">
        <v>652</v>
      </c>
      <c r="C5" s="1253" t="s">
        <v>427</v>
      </c>
      <c r="D5" s="1254"/>
      <c r="E5" s="1265" t="s">
        <v>579</v>
      </c>
      <c r="F5" s="1266"/>
      <c r="G5" s="1266"/>
      <c r="H5" s="1266"/>
      <c r="I5" s="1266"/>
      <c r="J5" s="1266"/>
      <c r="K5" s="1266"/>
      <c r="L5" s="1267"/>
      <c r="M5" s="1253" t="s">
        <v>647</v>
      </c>
      <c r="N5" s="1254"/>
    </row>
    <row r="6" spans="1:14" ht="17.25" customHeight="1" x14ac:dyDescent="0.25">
      <c r="A6" s="1274"/>
      <c r="B6" s="1263"/>
      <c r="C6" s="1271" t="s">
        <v>580</v>
      </c>
      <c r="D6" s="1260" t="s">
        <v>581</v>
      </c>
      <c r="E6" s="1268" t="s">
        <v>580</v>
      </c>
      <c r="F6" s="1269"/>
      <c r="G6" s="1269"/>
      <c r="H6" s="1269"/>
      <c r="I6" s="1270"/>
      <c r="J6" s="1276" t="s">
        <v>581</v>
      </c>
      <c r="K6" s="1276"/>
      <c r="L6" s="1277"/>
      <c r="M6" s="1271" t="s">
        <v>580</v>
      </c>
      <c r="N6" s="1260" t="s">
        <v>581</v>
      </c>
    </row>
    <row r="7" spans="1:14" ht="30.75" customHeight="1" x14ac:dyDescent="0.25">
      <c r="A7" s="1274"/>
      <c r="B7" s="1264"/>
      <c r="C7" s="1272"/>
      <c r="D7" s="1261"/>
      <c r="E7" s="387" t="s">
        <v>582</v>
      </c>
      <c r="F7" s="388" t="s">
        <v>869</v>
      </c>
      <c r="G7" s="389" t="s">
        <v>870</v>
      </c>
      <c r="H7" s="388" t="s">
        <v>585</v>
      </c>
      <c r="I7" s="388" t="s">
        <v>519</v>
      </c>
      <c r="J7" s="388" t="s">
        <v>583</v>
      </c>
      <c r="K7" s="388" t="s">
        <v>482</v>
      </c>
      <c r="L7" s="390" t="s">
        <v>519</v>
      </c>
      <c r="M7" s="1272"/>
      <c r="N7" s="1261"/>
    </row>
    <row r="8" spans="1:14" s="19" customFormat="1" ht="13.5" customHeight="1" thickBot="1" x14ac:dyDescent="0.3">
      <c r="A8" s="1275"/>
      <c r="B8" s="382" t="s">
        <v>558</v>
      </c>
      <c r="C8" s="383" t="s">
        <v>559</v>
      </c>
      <c r="D8" s="382" t="s">
        <v>560</v>
      </c>
      <c r="E8" s="383" t="s">
        <v>561</v>
      </c>
      <c r="F8" s="384" t="s">
        <v>562</v>
      </c>
      <c r="G8" s="385" t="s">
        <v>563</v>
      </c>
      <c r="H8" s="385" t="s">
        <v>564</v>
      </c>
      <c r="I8" s="384" t="s">
        <v>565</v>
      </c>
      <c r="J8" s="384" t="s">
        <v>566</v>
      </c>
      <c r="K8" s="384" t="s">
        <v>567</v>
      </c>
      <c r="L8" s="386" t="s">
        <v>610</v>
      </c>
      <c r="M8" s="383" t="s">
        <v>648</v>
      </c>
      <c r="N8" s="382" t="s">
        <v>649</v>
      </c>
    </row>
    <row r="9" spans="1:14" ht="13.5" customHeight="1" thickBot="1" x14ac:dyDescent="0.3">
      <c r="A9" s="380">
        <v>1</v>
      </c>
      <c r="B9" s="376" t="s">
        <v>1194</v>
      </c>
      <c r="C9" s="234">
        <v>2252</v>
      </c>
      <c r="D9" s="235">
        <v>1322</v>
      </c>
      <c r="E9" s="236">
        <v>1017</v>
      </c>
      <c r="F9" s="237">
        <v>387</v>
      </c>
      <c r="G9" s="238">
        <v>347</v>
      </c>
      <c r="H9" s="238">
        <v>559</v>
      </c>
      <c r="I9" s="237">
        <f>+E9+F9+G9+H9</f>
        <v>2310</v>
      </c>
      <c r="J9" s="237">
        <v>1539</v>
      </c>
      <c r="K9" s="237"/>
      <c r="L9" s="239">
        <f>J9+K9</f>
        <v>1539</v>
      </c>
      <c r="M9" s="234">
        <f>I9-C9</f>
        <v>58</v>
      </c>
      <c r="N9" s="235">
        <f>L9-D9</f>
        <v>217</v>
      </c>
    </row>
    <row r="10" spans="1:14" ht="12.75" customHeight="1" thickBot="1" x14ac:dyDescent="0.3">
      <c r="A10" s="381">
        <v>2</v>
      </c>
      <c r="B10" s="378" t="s">
        <v>505</v>
      </c>
      <c r="C10" s="245">
        <f t="shared" ref="C10:N10" si="0">SUM(C9:C9)</f>
        <v>2252</v>
      </c>
      <c r="D10" s="246">
        <f t="shared" si="0"/>
        <v>1322</v>
      </c>
      <c r="E10" s="247">
        <f t="shared" si="0"/>
        <v>1017</v>
      </c>
      <c r="F10" s="248">
        <f t="shared" si="0"/>
        <v>387</v>
      </c>
      <c r="G10" s="248">
        <f t="shared" si="0"/>
        <v>347</v>
      </c>
      <c r="H10" s="248">
        <f t="shared" si="0"/>
        <v>559</v>
      </c>
      <c r="I10" s="248">
        <f t="shared" si="0"/>
        <v>2310</v>
      </c>
      <c r="J10" s="248">
        <f t="shared" si="0"/>
        <v>1539</v>
      </c>
      <c r="K10" s="248">
        <f t="shared" si="0"/>
        <v>0</v>
      </c>
      <c r="L10" s="248">
        <f t="shared" si="0"/>
        <v>1539</v>
      </c>
      <c r="M10" s="245">
        <f t="shared" si="0"/>
        <v>58</v>
      </c>
      <c r="N10" s="249">
        <f t="shared" si="0"/>
        <v>217</v>
      </c>
    </row>
    <row r="11" spans="1:14" ht="12.75" customHeight="1" x14ac:dyDescent="0.25">
      <c r="A11" s="948" t="s">
        <v>1195</v>
      </c>
      <c r="B11" s="814"/>
      <c r="C11" s="815"/>
      <c r="D11" s="815"/>
      <c r="E11" s="816"/>
      <c r="F11" s="816"/>
      <c r="G11" s="816"/>
      <c r="H11" s="816"/>
      <c r="I11" s="816"/>
      <c r="J11" s="816"/>
      <c r="K11" s="816"/>
      <c r="L11" s="816"/>
      <c r="M11" s="815"/>
      <c r="N11" s="815"/>
    </row>
    <row r="12" spans="1:14" ht="12.75" customHeight="1" x14ac:dyDescent="0.25">
      <c r="A12" s="817"/>
      <c r="B12" s="814"/>
      <c r="C12" s="815"/>
      <c r="D12" s="815"/>
      <c r="E12" s="816"/>
      <c r="F12" s="816"/>
      <c r="G12" s="816"/>
      <c r="H12" s="816"/>
      <c r="I12" s="816"/>
      <c r="J12" s="816"/>
      <c r="K12" s="816"/>
      <c r="L12" s="816"/>
      <c r="M12" s="815"/>
      <c r="N12" s="815"/>
    </row>
    <row r="13" spans="1:14" ht="12.75" customHeight="1" x14ac:dyDescent="0.25">
      <c r="A13" s="813"/>
      <c r="B13" s="814"/>
      <c r="C13" s="815"/>
      <c r="D13" s="815"/>
      <c r="E13" s="816"/>
      <c r="F13" s="816"/>
      <c r="G13" s="816"/>
      <c r="H13" s="816"/>
      <c r="I13" s="816"/>
      <c r="J13" s="816"/>
      <c r="K13" s="816"/>
      <c r="L13" s="816"/>
      <c r="M13" s="815"/>
      <c r="N13" s="815"/>
    </row>
    <row r="14" spans="1:14" ht="13.5" customHeight="1" x14ac:dyDescent="0.25">
      <c r="A14" s="17"/>
      <c r="B14" s="17"/>
      <c r="C14" s="17"/>
      <c r="D14" s="17"/>
      <c r="E14" s="17"/>
      <c r="F14" s="17"/>
      <c r="G14" s="17"/>
      <c r="H14" s="17"/>
      <c r="I14" s="17"/>
      <c r="J14" s="17"/>
      <c r="K14" s="17"/>
      <c r="L14" s="17"/>
    </row>
    <row r="15" spans="1:14" ht="13.5" customHeight="1" x14ac:dyDescent="0.25">
      <c r="A15" s="12" t="s">
        <v>638</v>
      </c>
      <c r="B15" s="17"/>
      <c r="C15" s="17"/>
      <c r="D15" s="17"/>
      <c r="E15" s="17"/>
      <c r="F15" s="17"/>
      <c r="G15" s="17"/>
      <c r="H15" s="17"/>
      <c r="I15" s="17"/>
      <c r="J15" s="17"/>
      <c r="K15" s="17"/>
      <c r="L15" s="17"/>
    </row>
    <row r="16" spans="1:14" ht="13.5" customHeight="1" x14ac:dyDescent="0.25">
      <c r="A16" s="12" t="s">
        <v>651</v>
      </c>
      <c r="B16" s="17"/>
      <c r="C16" s="17"/>
      <c r="D16" s="17"/>
      <c r="E16" s="17"/>
      <c r="F16" s="17"/>
      <c r="G16" s="17"/>
      <c r="H16" s="17"/>
      <c r="I16" s="17"/>
      <c r="J16" s="17"/>
      <c r="K16" s="17"/>
      <c r="L16" s="17"/>
    </row>
    <row r="17" spans="1:14" ht="13.5" customHeight="1" x14ac:dyDescent="0.25">
      <c r="A17" s="17" t="s">
        <v>871</v>
      </c>
      <c r="B17" s="17"/>
      <c r="C17" s="17"/>
      <c r="D17" s="17"/>
      <c r="E17" s="17"/>
      <c r="F17" s="17"/>
      <c r="G17" s="17"/>
      <c r="H17" s="17"/>
      <c r="I17" s="17"/>
      <c r="J17" s="17"/>
      <c r="K17" s="17"/>
      <c r="L17" s="17"/>
    </row>
    <row r="18" spans="1:14" ht="13.5" customHeight="1" x14ac:dyDescent="0.25">
      <c r="A18" s="17" t="s">
        <v>872</v>
      </c>
      <c r="B18" s="304"/>
      <c r="C18" s="304"/>
      <c r="D18" s="304"/>
      <c r="E18" s="304"/>
      <c r="F18" s="304"/>
      <c r="G18" s="304"/>
      <c r="H18" s="304"/>
      <c r="I18" s="304"/>
      <c r="J18" s="304"/>
      <c r="K18" s="304"/>
      <c r="L18" s="304"/>
    </row>
    <row r="19" spans="1:14" ht="13.5" customHeight="1" x14ac:dyDescent="0.25">
      <c r="A19" s="24"/>
      <c r="B19" s="20"/>
      <c r="C19" s="20"/>
      <c r="D19" s="20"/>
      <c r="E19" s="20"/>
      <c r="F19" s="20"/>
      <c r="G19" s="20"/>
      <c r="H19" s="20"/>
      <c r="I19" s="20"/>
      <c r="J19" s="20"/>
      <c r="K19" s="20"/>
      <c r="L19" s="20"/>
      <c r="N19" s="21"/>
    </row>
    <row r="20" spans="1:14" s="6" customFormat="1" ht="18" customHeight="1" x14ac:dyDescent="0.25">
      <c r="A20" s="173" t="s">
        <v>821</v>
      </c>
      <c r="B20" s="12"/>
      <c r="C20" s="12"/>
      <c r="D20" s="12"/>
      <c r="E20" s="12"/>
      <c r="F20" s="12"/>
      <c r="G20" s="12"/>
      <c r="H20" s="12"/>
      <c r="I20" s="12"/>
      <c r="J20" s="12"/>
      <c r="K20" s="12"/>
      <c r="L20" s="5"/>
    </row>
    <row r="21" spans="1:14" s="6" customFormat="1" ht="13.5" customHeight="1" thickBot="1" x14ac:dyDescent="0.3">
      <c r="A21" s="12"/>
      <c r="B21" s="12"/>
      <c r="C21" s="12"/>
      <c r="D21" s="12"/>
      <c r="E21" s="12"/>
      <c r="F21" s="12"/>
      <c r="G21" s="12"/>
      <c r="H21" s="12"/>
      <c r="I21" s="12"/>
      <c r="J21" s="12"/>
      <c r="L21" s="5"/>
      <c r="N21" s="23" t="s">
        <v>578</v>
      </c>
    </row>
    <row r="22" spans="1:14" s="6" customFormat="1" ht="19.5" customHeight="1" x14ac:dyDescent="0.25">
      <c r="A22" s="1273" t="s">
        <v>479</v>
      </c>
      <c r="B22" s="1250" t="s">
        <v>650</v>
      </c>
      <c r="C22" s="1253" t="s">
        <v>427</v>
      </c>
      <c r="D22" s="1254"/>
      <c r="E22" s="1255" t="s">
        <v>579</v>
      </c>
      <c r="F22" s="1235"/>
      <c r="G22" s="1235"/>
      <c r="H22" s="1235"/>
      <c r="I22" s="1235"/>
      <c r="J22" s="1235"/>
      <c r="K22" s="1235"/>
      <c r="L22" s="1256"/>
      <c r="M22" s="1253" t="s">
        <v>647</v>
      </c>
      <c r="N22" s="1254"/>
    </row>
    <row r="23" spans="1:14" s="6" customFormat="1" ht="19.5" customHeight="1" x14ac:dyDescent="0.25">
      <c r="A23" s="1274"/>
      <c r="B23" s="1251"/>
      <c r="C23" s="1271" t="s">
        <v>580</v>
      </c>
      <c r="D23" s="1260" t="s">
        <v>581</v>
      </c>
      <c r="E23" s="1257" t="s">
        <v>580</v>
      </c>
      <c r="F23" s="1258"/>
      <c r="G23" s="1258"/>
      <c r="H23" s="1258"/>
      <c r="I23" s="1258"/>
      <c r="J23" s="1259" t="s">
        <v>581</v>
      </c>
      <c r="K23" s="1259"/>
      <c r="L23" s="1259"/>
      <c r="M23" s="1271" t="s">
        <v>580</v>
      </c>
      <c r="N23" s="1260" t="s">
        <v>581</v>
      </c>
    </row>
    <row r="24" spans="1:14" s="6" customFormat="1" ht="31.5" customHeight="1" x14ac:dyDescent="0.25">
      <c r="A24" s="1274"/>
      <c r="B24" s="1252"/>
      <c r="C24" s="1272"/>
      <c r="D24" s="1261"/>
      <c r="E24" s="366" t="s">
        <v>582</v>
      </c>
      <c r="F24" s="388" t="s">
        <v>869</v>
      </c>
      <c r="G24" s="389" t="s">
        <v>870</v>
      </c>
      <c r="H24" s="388" t="s">
        <v>585</v>
      </c>
      <c r="I24" s="351" t="s">
        <v>519</v>
      </c>
      <c r="J24" s="351" t="s">
        <v>584</v>
      </c>
      <c r="K24" s="351" t="s">
        <v>482</v>
      </c>
      <c r="L24" s="393" t="s">
        <v>519</v>
      </c>
      <c r="M24" s="1272"/>
      <c r="N24" s="1261"/>
    </row>
    <row r="25" spans="1:14" s="7" customFormat="1" ht="13.5" customHeight="1" thickBot="1" x14ac:dyDescent="0.3">
      <c r="A25" s="1275"/>
      <c r="B25" s="391" t="s">
        <v>558</v>
      </c>
      <c r="C25" s="383" t="s">
        <v>559</v>
      </c>
      <c r="D25" s="382" t="s">
        <v>560</v>
      </c>
      <c r="E25" s="364" t="s">
        <v>561</v>
      </c>
      <c r="F25" s="365" t="s">
        <v>562</v>
      </c>
      <c r="G25" s="392" t="s">
        <v>563</v>
      </c>
      <c r="H25" s="392" t="s">
        <v>564</v>
      </c>
      <c r="I25" s="365" t="s">
        <v>565</v>
      </c>
      <c r="J25" s="365" t="s">
        <v>566</v>
      </c>
      <c r="K25" s="365" t="s">
        <v>567</v>
      </c>
      <c r="L25" s="222" t="s">
        <v>610</v>
      </c>
      <c r="M25" s="383" t="s">
        <v>648</v>
      </c>
      <c r="N25" s="382" t="s">
        <v>649</v>
      </c>
    </row>
    <row r="26" spans="1:14" s="6" customFormat="1" ht="13.5" customHeight="1" x14ac:dyDescent="0.25">
      <c r="A26" s="380">
        <v>1</v>
      </c>
      <c r="B26" s="376" t="s">
        <v>1196</v>
      </c>
      <c r="C26" s="234">
        <v>1169</v>
      </c>
      <c r="D26" s="235">
        <v>68</v>
      </c>
      <c r="E26" s="236">
        <v>1627</v>
      </c>
      <c r="F26" s="237"/>
      <c r="G26" s="238"/>
      <c r="H26" s="238"/>
      <c r="I26" s="237">
        <f>+E26+F26+G26+H26</f>
        <v>1627</v>
      </c>
      <c r="J26" s="237">
        <v>125</v>
      </c>
      <c r="K26" s="237"/>
      <c r="L26" s="239">
        <f>J26+K26</f>
        <v>125</v>
      </c>
      <c r="M26" s="234">
        <f>I26-C26</f>
        <v>458</v>
      </c>
      <c r="N26" s="235">
        <f>L26-D26</f>
        <v>57</v>
      </c>
    </row>
    <row r="27" spans="1:14" s="6" customFormat="1" ht="13.5" customHeight="1" thickBot="1" x14ac:dyDescent="0.3">
      <c r="A27" s="379">
        <f>A26+1</f>
        <v>2</v>
      </c>
      <c r="B27" s="377" t="s">
        <v>1197</v>
      </c>
      <c r="C27" s="240">
        <v>95</v>
      </c>
      <c r="D27" s="241">
        <v>116</v>
      </c>
      <c r="E27" s="242">
        <v>21</v>
      </c>
      <c r="F27" s="243">
        <v>100</v>
      </c>
      <c r="G27" s="244"/>
      <c r="H27" s="244"/>
      <c r="I27" s="243">
        <f>+E27+F27+G27+H27</f>
        <v>121</v>
      </c>
      <c r="J27" s="243">
        <v>226</v>
      </c>
      <c r="K27" s="243"/>
      <c r="L27" s="239">
        <f>J27+K27</f>
        <v>226</v>
      </c>
      <c r="M27" s="234">
        <f>I27-C27</f>
        <v>26</v>
      </c>
      <c r="N27" s="235">
        <f>L27-D27</f>
        <v>110</v>
      </c>
    </row>
    <row r="28" spans="1:14" s="6" customFormat="1" ht="12.75" customHeight="1" thickBot="1" x14ac:dyDescent="0.3">
      <c r="A28" s="381">
        <v>3</v>
      </c>
      <c r="B28" s="378" t="s">
        <v>505</v>
      </c>
      <c r="C28" s="245">
        <f t="shared" ref="C28:N28" si="1">SUM(C26:C27)</f>
        <v>1264</v>
      </c>
      <c r="D28" s="246">
        <f t="shared" si="1"/>
        <v>184</v>
      </c>
      <c r="E28" s="247">
        <f t="shared" si="1"/>
        <v>1648</v>
      </c>
      <c r="F28" s="248">
        <f t="shared" si="1"/>
        <v>100</v>
      </c>
      <c r="G28" s="248">
        <f t="shared" si="1"/>
        <v>0</v>
      </c>
      <c r="H28" s="248">
        <f t="shared" si="1"/>
        <v>0</v>
      </c>
      <c r="I28" s="248">
        <f t="shared" si="1"/>
        <v>1748</v>
      </c>
      <c r="J28" s="248">
        <f t="shared" si="1"/>
        <v>351</v>
      </c>
      <c r="K28" s="248">
        <f t="shared" si="1"/>
        <v>0</v>
      </c>
      <c r="L28" s="248">
        <f t="shared" si="1"/>
        <v>351</v>
      </c>
      <c r="M28" s="245">
        <f t="shared" si="1"/>
        <v>484</v>
      </c>
      <c r="N28" s="249">
        <f t="shared" si="1"/>
        <v>167</v>
      </c>
    </row>
    <row r="29" spans="1:14" s="6" customFormat="1" x14ac:dyDescent="0.25">
      <c r="A29" s="12"/>
      <c r="B29" s="12"/>
      <c r="C29" s="12"/>
      <c r="D29" s="12"/>
      <c r="E29" s="12"/>
      <c r="F29" s="12"/>
      <c r="G29" s="12"/>
      <c r="H29" s="12"/>
      <c r="I29" s="12"/>
      <c r="J29" s="12"/>
      <c r="K29" s="12"/>
      <c r="L29" s="5"/>
    </row>
    <row r="30" spans="1:14" s="6" customFormat="1" x14ac:dyDescent="0.25">
      <c r="A30" s="12" t="s">
        <v>638</v>
      </c>
      <c r="B30" s="12"/>
      <c r="C30" s="12"/>
      <c r="D30" s="12"/>
      <c r="E30" s="12"/>
      <c r="F30" s="12"/>
      <c r="G30" s="12"/>
      <c r="H30" s="12"/>
      <c r="I30" s="12"/>
      <c r="J30" s="12"/>
      <c r="K30" s="12"/>
      <c r="L30" s="5"/>
    </row>
    <row r="31" spans="1:14" s="6" customFormat="1" x14ac:dyDescent="0.25">
      <c r="A31" s="12" t="s">
        <v>651</v>
      </c>
      <c r="B31" s="12"/>
      <c r="C31" s="12"/>
      <c r="D31" s="12"/>
      <c r="E31" s="12"/>
      <c r="F31" s="12"/>
      <c r="G31" s="12"/>
      <c r="H31" s="12"/>
      <c r="I31" s="12"/>
      <c r="J31" s="12"/>
      <c r="K31" s="12"/>
      <c r="L31" s="5"/>
    </row>
    <row r="32" spans="1:14" s="6" customFormat="1" x14ac:dyDescent="0.25">
      <c r="A32" s="17" t="s">
        <v>1172</v>
      </c>
      <c r="B32" s="12"/>
      <c r="C32" s="12"/>
      <c r="D32" s="12"/>
      <c r="E32" s="12"/>
      <c r="F32" s="12"/>
      <c r="G32" s="12"/>
      <c r="H32" s="12"/>
      <c r="I32" s="12"/>
      <c r="J32" s="12"/>
      <c r="K32" s="12"/>
      <c r="L32" s="5"/>
    </row>
    <row r="33" spans="1:14" s="6" customFormat="1" x14ac:dyDescent="0.25">
      <c r="A33" s="17" t="s">
        <v>1187</v>
      </c>
      <c r="B33" s="12"/>
      <c r="C33" s="12"/>
      <c r="D33" s="12"/>
      <c r="E33" s="12"/>
      <c r="F33" s="12"/>
      <c r="G33" s="12"/>
      <c r="H33" s="12"/>
      <c r="I33" s="12"/>
      <c r="J33" s="12"/>
      <c r="K33" s="12"/>
      <c r="L33" s="5"/>
    </row>
    <row r="34" spans="1:14" s="6" customFormat="1" x14ac:dyDescent="0.25">
      <c r="A34" s="12"/>
      <c r="B34" s="12"/>
      <c r="C34" s="12"/>
      <c r="D34" s="12"/>
      <c r="E34" s="12"/>
      <c r="F34" s="12"/>
      <c r="G34" s="12"/>
      <c r="H34" s="12"/>
      <c r="I34" s="12"/>
      <c r="J34" s="12"/>
      <c r="K34" s="12"/>
      <c r="L34" s="5"/>
    </row>
    <row r="35" spans="1:14" s="6" customFormat="1" x14ac:dyDescent="0.25">
      <c r="A35" s="71" t="s">
        <v>685</v>
      </c>
      <c r="B35" s="15"/>
      <c r="C35" s="15"/>
      <c r="D35" s="15"/>
      <c r="E35" s="15"/>
      <c r="F35" s="15"/>
      <c r="G35" s="15"/>
      <c r="H35" s="15"/>
      <c r="I35" s="15"/>
      <c r="J35" s="15"/>
      <c r="K35" s="15"/>
      <c r="L35" s="9"/>
      <c r="N35" s="10"/>
    </row>
    <row r="36" spans="1:14" s="6" customFormat="1" ht="27" customHeight="1" x14ac:dyDescent="0.25">
      <c r="A36" s="1249" t="s">
        <v>1180</v>
      </c>
      <c r="B36" s="1249"/>
      <c r="C36" s="1249"/>
      <c r="D36" s="1249"/>
      <c r="E36" s="1249"/>
      <c r="F36" s="1249"/>
      <c r="G36" s="1249"/>
      <c r="H36" s="1249"/>
      <c r="I36" s="1249"/>
      <c r="J36" s="1249"/>
      <c r="K36" s="1249"/>
      <c r="L36" s="1249"/>
      <c r="M36" s="1249"/>
      <c r="N36" s="10"/>
    </row>
    <row r="37" spans="1:14" s="6" customFormat="1" ht="27.75" customHeight="1" x14ac:dyDescent="0.25">
      <c r="A37" s="1249" t="s">
        <v>1181</v>
      </c>
      <c r="B37" s="1249"/>
      <c r="C37" s="1249"/>
      <c r="D37" s="1249"/>
      <c r="E37" s="1249"/>
      <c r="F37" s="1249"/>
      <c r="G37" s="1249"/>
      <c r="H37" s="1249"/>
      <c r="I37" s="1249"/>
      <c r="J37" s="1249"/>
      <c r="K37" s="1249"/>
      <c r="L37" s="1249"/>
      <c r="M37" s="1249"/>
      <c r="N37" s="10"/>
    </row>
  </sheetData>
  <sheetProtection insertRows="0" deleteRows="0"/>
  <customSheetViews>
    <customSheetView guid="{2AF6EA2A-E5C5-45EB-B6C4-875AD1E4E056}" fitToPage="1">
      <selection activeCell="A2" sqref="A2"/>
      <pageMargins left="0.19685039370078741" right="0.19685039370078741" top="0.98425196850393704" bottom="0.98425196850393704" header="0.51181102362204722" footer="0.51181102362204722"/>
      <printOptions horizontalCentered="1"/>
      <pageSetup paperSize="9" scale="76" orientation="landscape" cellComments="asDisplayed" horizontalDpi="300" verticalDpi="300" r:id="rId1"/>
      <headerFooter alignWithMargins="0"/>
    </customSheetView>
  </customSheetViews>
  <mergeCells count="24">
    <mergeCell ref="A5:A8"/>
    <mergeCell ref="A22:A25"/>
    <mergeCell ref="J6:L6"/>
    <mergeCell ref="C6:C7"/>
    <mergeCell ref="C5:D5"/>
    <mergeCell ref="D6:D7"/>
    <mergeCell ref="N6:N7"/>
    <mergeCell ref="B5:B7"/>
    <mergeCell ref="E5:L5"/>
    <mergeCell ref="E6:I6"/>
    <mergeCell ref="N23:N24"/>
    <mergeCell ref="M5:N5"/>
    <mergeCell ref="M6:M7"/>
    <mergeCell ref="C23:C24"/>
    <mergeCell ref="D23:D24"/>
    <mergeCell ref="M23:M24"/>
    <mergeCell ref="A37:M37"/>
    <mergeCell ref="B22:B24"/>
    <mergeCell ref="C22:D22"/>
    <mergeCell ref="E22:L22"/>
    <mergeCell ref="M22:N22"/>
    <mergeCell ref="E23:I23"/>
    <mergeCell ref="J23:L23"/>
    <mergeCell ref="A36:M36"/>
  </mergeCells>
  <printOptions horizontalCentered="1"/>
  <pageMargins left="0.19685039370078741" right="0.19685039370078741" top="0.98425196850393704" bottom="0.98425196850393704" header="0.51181102362204722" footer="0.51181102362204722"/>
  <pageSetup paperSize="9" scale="63" orientation="landscape" cellComments="asDisplayed" r:id="rId2"/>
  <headerFooter alignWithMargins="0"/>
  <ignoredErrors>
    <ignoredError sqref="I9 L9:N9"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L6" sqref="L6"/>
    </sheetView>
  </sheetViews>
  <sheetFormatPr defaultRowHeight="12.75" x14ac:dyDescent="0.25"/>
  <cols>
    <col min="1" max="1" width="3.5703125" style="16" customWidth="1"/>
    <col min="2" max="2" width="6.28515625" style="16" customWidth="1"/>
    <col min="3" max="3" width="10.5703125" style="90" customWidth="1"/>
    <col min="4" max="5" width="12.28515625" style="90" customWidth="1"/>
    <col min="6" max="6" width="6.140625" style="90" customWidth="1"/>
    <col min="7" max="7" width="8.42578125" style="90" customWidth="1"/>
    <col min="8" max="11" width="9.7109375" style="90" customWidth="1"/>
    <col min="12" max="12" width="9.7109375" style="16" customWidth="1"/>
    <col min="13" max="16384" width="9.140625" style="16"/>
  </cols>
  <sheetData>
    <row r="1" spans="1:13" ht="15.75" x14ac:dyDescent="0.25">
      <c r="A1" s="11" t="s">
        <v>1161</v>
      </c>
      <c r="B1" s="12"/>
      <c r="C1" s="89"/>
      <c r="D1" s="89"/>
      <c r="E1" s="89"/>
      <c r="F1" s="89"/>
      <c r="G1" s="89"/>
      <c r="H1" s="89"/>
      <c r="I1" s="89"/>
      <c r="J1" s="89"/>
      <c r="K1" s="89"/>
      <c r="L1" s="12"/>
      <c r="M1" s="12"/>
    </row>
    <row r="2" spans="1:13" ht="13.5" thickBot="1" x14ac:dyDescent="0.3">
      <c r="A2" s="12"/>
      <c r="B2" s="12"/>
      <c r="C2" s="89"/>
      <c r="D2" s="89"/>
      <c r="E2" s="89"/>
      <c r="F2" s="89"/>
      <c r="G2" s="89"/>
      <c r="H2" s="89"/>
      <c r="I2" s="89"/>
      <c r="J2" s="89"/>
      <c r="K2" s="89"/>
      <c r="M2" s="182" t="s">
        <v>499</v>
      </c>
    </row>
    <row r="3" spans="1:13" ht="15" customHeight="1" x14ac:dyDescent="0.25">
      <c r="A3" s="1281" t="s">
        <v>479</v>
      </c>
      <c r="B3" s="1278" t="s">
        <v>484</v>
      </c>
      <c r="C3" s="1278"/>
      <c r="D3" s="1278"/>
      <c r="E3" s="1278"/>
      <c r="F3" s="1278"/>
      <c r="G3" s="1278"/>
      <c r="H3" s="1285" t="s">
        <v>1156</v>
      </c>
      <c r="I3" s="1283" t="s">
        <v>486</v>
      </c>
      <c r="J3" s="1284"/>
      <c r="K3" s="340" t="s">
        <v>487</v>
      </c>
      <c r="L3" s="784" t="s">
        <v>485</v>
      </c>
      <c r="M3" s="1194" t="s">
        <v>1163</v>
      </c>
    </row>
    <row r="4" spans="1:13" ht="48.75" customHeight="1" x14ac:dyDescent="0.25">
      <c r="A4" s="1282"/>
      <c r="B4" s="1279"/>
      <c r="C4" s="1279"/>
      <c r="D4" s="1279"/>
      <c r="E4" s="1279"/>
      <c r="F4" s="1279"/>
      <c r="G4" s="1279"/>
      <c r="H4" s="1286"/>
      <c r="I4" s="224" t="s">
        <v>664</v>
      </c>
      <c r="J4" s="792" t="s">
        <v>1162</v>
      </c>
      <c r="K4" s="341" t="s">
        <v>488</v>
      </c>
      <c r="L4" s="785" t="s">
        <v>665</v>
      </c>
      <c r="M4" s="1195"/>
    </row>
    <row r="5" spans="1:13" ht="15.75" customHeight="1" x14ac:dyDescent="0.25">
      <c r="A5" s="714"/>
      <c r="B5" s="1280"/>
      <c r="C5" s="1280"/>
      <c r="D5" s="1280"/>
      <c r="E5" s="1280"/>
      <c r="F5" s="1280"/>
      <c r="G5" s="1280"/>
      <c r="H5" s="367" t="s">
        <v>558</v>
      </c>
      <c r="I5" s="225" t="s">
        <v>559</v>
      </c>
      <c r="J5" s="225" t="s">
        <v>560</v>
      </c>
      <c r="K5" s="225" t="s">
        <v>561</v>
      </c>
      <c r="L5" s="786" t="s">
        <v>666</v>
      </c>
      <c r="M5" s="1195"/>
    </row>
    <row r="6" spans="1:13" x14ac:dyDescent="0.25">
      <c r="A6" s="715">
        <v>1</v>
      </c>
      <c r="B6" s="368" t="s">
        <v>667</v>
      </c>
      <c r="C6" s="226"/>
      <c r="D6" s="226"/>
      <c r="E6" s="226"/>
      <c r="F6" s="226"/>
      <c r="G6" s="371"/>
      <c r="H6" s="250">
        <f>SUM(H7:H11)+H14+H15</f>
        <v>58541</v>
      </c>
      <c r="I6" s="251">
        <f>SUM(I7:I11)+I14+I15</f>
        <v>39761</v>
      </c>
      <c r="J6" s="251">
        <f>SUM(J7:J11)+J14+J15</f>
        <v>1339</v>
      </c>
      <c r="K6" s="251">
        <f>SUM(K7:K11)+K14+K15</f>
        <v>44107</v>
      </c>
      <c r="L6" s="250">
        <f>SUM(L7:L11)+L14+L15</f>
        <v>54195</v>
      </c>
      <c r="M6" s="1287"/>
    </row>
    <row r="7" spans="1:13" x14ac:dyDescent="0.25">
      <c r="A7" s="716">
        <f t="shared" ref="A7:A15" si="0">A6+1</f>
        <v>2</v>
      </c>
      <c r="B7" s="375" t="s">
        <v>481</v>
      </c>
      <c r="C7" s="227" t="s">
        <v>489</v>
      </c>
      <c r="D7" s="228"/>
      <c r="E7" s="228"/>
      <c r="F7" s="228"/>
      <c r="G7" s="372"/>
      <c r="H7" s="317">
        <f>'11.a'!C3</f>
        <v>3000</v>
      </c>
      <c r="I7" s="318">
        <f>'11.a'!C8</f>
        <v>0</v>
      </c>
      <c r="J7" s="318">
        <f>'11.a'!C4</f>
        <v>0</v>
      </c>
      <c r="K7" s="318">
        <f>'11.a'!C14</f>
        <v>0</v>
      </c>
      <c r="L7" s="787">
        <f t="shared" ref="L7:L15" si="1">H7+I7-K7</f>
        <v>3000</v>
      </c>
      <c r="M7" s="940"/>
    </row>
    <row r="8" spans="1:13" x14ac:dyDescent="0.25">
      <c r="A8" s="717">
        <f t="shared" si="0"/>
        <v>3</v>
      </c>
      <c r="B8" s="369"/>
      <c r="C8" s="229" t="s">
        <v>490</v>
      </c>
      <c r="D8" s="230"/>
      <c r="E8" s="230"/>
      <c r="F8" s="230"/>
      <c r="G8" s="373"/>
      <c r="H8" s="319">
        <f>'11.b'!C3</f>
        <v>22899</v>
      </c>
      <c r="I8" s="320">
        <f>'11.b'!C14</f>
        <v>17983</v>
      </c>
      <c r="J8" s="327">
        <f>'11.b'!C5</f>
        <v>1339</v>
      </c>
      <c r="K8" s="320">
        <f>'11.b'!C25</f>
        <v>25119</v>
      </c>
      <c r="L8" s="788">
        <f t="shared" si="1"/>
        <v>15763</v>
      </c>
      <c r="M8" s="941">
        <v>1145</v>
      </c>
    </row>
    <row r="9" spans="1:13" x14ac:dyDescent="0.25">
      <c r="A9" s="717">
        <f t="shared" si="0"/>
        <v>4</v>
      </c>
      <c r="B9" s="369"/>
      <c r="C9" s="229" t="s">
        <v>491</v>
      </c>
      <c r="D9" s="230"/>
      <c r="E9" s="230"/>
      <c r="F9" s="230"/>
      <c r="G9" s="373"/>
      <c r="H9" s="319">
        <f>'11.c'!C3</f>
        <v>3169</v>
      </c>
      <c r="I9" s="320">
        <f>'11.c'!C7</f>
        <v>3024</v>
      </c>
      <c r="J9" s="328">
        <v>0</v>
      </c>
      <c r="K9" s="320">
        <f>'11.c'!C8</f>
        <v>2641</v>
      </c>
      <c r="L9" s="788">
        <f t="shared" si="1"/>
        <v>3552</v>
      </c>
      <c r="M9" s="940"/>
    </row>
    <row r="10" spans="1:13" x14ac:dyDescent="0.25">
      <c r="A10" s="717">
        <f t="shared" si="0"/>
        <v>5</v>
      </c>
      <c r="B10" s="369"/>
      <c r="C10" s="229" t="s">
        <v>492</v>
      </c>
      <c r="D10" s="230"/>
      <c r="E10" s="230"/>
      <c r="F10" s="230"/>
      <c r="G10" s="373"/>
      <c r="H10" s="319">
        <f>'11.d'!C3</f>
        <v>0</v>
      </c>
      <c r="I10" s="320">
        <f>'11.d'!C9</f>
        <v>0</v>
      </c>
      <c r="J10" s="318">
        <f>'11.d'!C4</f>
        <v>0</v>
      </c>
      <c r="K10" s="320">
        <f>'11.d'!C15</f>
        <v>0</v>
      </c>
      <c r="L10" s="788">
        <f t="shared" si="1"/>
        <v>0</v>
      </c>
      <c r="M10" s="791"/>
    </row>
    <row r="11" spans="1:13" x14ac:dyDescent="0.25">
      <c r="A11" s="717">
        <f t="shared" si="0"/>
        <v>6</v>
      </c>
      <c r="B11" s="369"/>
      <c r="C11" s="229" t="s">
        <v>493</v>
      </c>
      <c r="D11" s="230"/>
      <c r="E11" s="230"/>
      <c r="F11" s="230"/>
      <c r="G11" s="373"/>
      <c r="H11" s="319">
        <f>'11.e'!F8</f>
        <v>236</v>
      </c>
      <c r="I11" s="320">
        <f>'11.e'!F13</f>
        <v>1037</v>
      </c>
      <c r="J11" s="328">
        <v>0</v>
      </c>
      <c r="K11" s="320">
        <f>'11.e'!F18</f>
        <v>874</v>
      </c>
      <c r="L11" s="788">
        <f t="shared" si="1"/>
        <v>399</v>
      </c>
      <c r="M11" s="791"/>
    </row>
    <row r="12" spans="1:13" x14ac:dyDescent="0.25">
      <c r="A12" s="717" t="s">
        <v>668</v>
      </c>
      <c r="B12" s="369"/>
      <c r="C12" s="229" t="s">
        <v>496</v>
      </c>
      <c r="D12" s="230" t="s">
        <v>497</v>
      </c>
      <c r="E12" s="230"/>
      <c r="F12" s="230"/>
      <c r="G12" s="373"/>
      <c r="H12" s="319">
        <f>'11.e'!F6</f>
        <v>0</v>
      </c>
      <c r="I12" s="320">
        <f>'11.e'!F11</f>
        <v>0</v>
      </c>
      <c r="J12" s="328">
        <v>0</v>
      </c>
      <c r="K12" s="320">
        <f>'11.e'!F16</f>
        <v>0</v>
      </c>
      <c r="L12" s="788">
        <f t="shared" si="1"/>
        <v>0</v>
      </c>
      <c r="M12" s="791"/>
    </row>
    <row r="13" spans="1:13" x14ac:dyDescent="0.25">
      <c r="A13" s="717" t="s">
        <v>669</v>
      </c>
      <c r="B13" s="369"/>
      <c r="C13" s="229"/>
      <c r="D13" s="230" t="s">
        <v>498</v>
      </c>
      <c r="E13" s="230"/>
      <c r="F13" s="230"/>
      <c r="G13" s="373"/>
      <c r="H13" s="319">
        <f>'11.e'!F7</f>
        <v>5</v>
      </c>
      <c r="I13" s="320">
        <f>'11.e'!F12</f>
        <v>26</v>
      </c>
      <c r="J13" s="328">
        <v>0</v>
      </c>
      <c r="K13" s="320">
        <f>'11.e'!F17</f>
        <v>1</v>
      </c>
      <c r="L13" s="788">
        <f t="shared" si="1"/>
        <v>30</v>
      </c>
      <c r="M13" s="791"/>
    </row>
    <row r="14" spans="1:13" x14ac:dyDescent="0.25">
      <c r="A14" s="717">
        <f>A11+1</f>
        <v>7</v>
      </c>
      <c r="B14" s="369"/>
      <c r="C14" s="229" t="s">
        <v>494</v>
      </c>
      <c r="D14" s="230"/>
      <c r="E14" s="230"/>
      <c r="F14" s="230"/>
      <c r="G14" s="373"/>
      <c r="H14" s="319">
        <f>'11.f'!C3</f>
        <v>472</v>
      </c>
      <c r="I14" s="320">
        <f>'11.f'!C4</f>
        <v>520</v>
      </c>
      <c r="J14" s="328">
        <v>0</v>
      </c>
      <c r="K14" s="320">
        <f>'11.f'!C10</f>
        <v>463</v>
      </c>
      <c r="L14" s="788">
        <f t="shared" si="1"/>
        <v>529</v>
      </c>
      <c r="M14" s="791"/>
    </row>
    <row r="15" spans="1:13" ht="13.5" thickBot="1" x14ac:dyDescent="0.3">
      <c r="A15" s="718">
        <f t="shared" si="0"/>
        <v>8</v>
      </c>
      <c r="B15" s="370"/>
      <c r="C15" s="231" t="s">
        <v>495</v>
      </c>
      <c r="D15" s="232"/>
      <c r="E15" s="232"/>
      <c r="F15" s="232"/>
      <c r="G15" s="374"/>
      <c r="H15" s="321">
        <f>'11.g'!C3</f>
        <v>28765</v>
      </c>
      <c r="I15" s="322">
        <f>'11.g'!C10</f>
        <v>17197</v>
      </c>
      <c r="J15" s="322">
        <f>'11.g'!C5</f>
        <v>0</v>
      </c>
      <c r="K15" s="322">
        <f>'11.g'!C16</f>
        <v>15010</v>
      </c>
      <c r="L15" s="789">
        <f t="shared" si="1"/>
        <v>30952</v>
      </c>
      <c r="M15" s="790"/>
    </row>
    <row r="17" spans="1:12" x14ac:dyDescent="0.25">
      <c r="A17" s="16" t="s">
        <v>638</v>
      </c>
    </row>
    <row r="18" spans="1:12" x14ac:dyDescent="0.25">
      <c r="A18" s="18" t="s">
        <v>1173</v>
      </c>
    </row>
    <row r="19" spans="1:12" x14ac:dyDescent="0.25">
      <c r="A19" s="325" t="s">
        <v>1174</v>
      </c>
      <c r="B19" s="316"/>
      <c r="C19" s="323"/>
      <c r="D19" s="323"/>
      <c r="E19" s="323"/>
      <c r="F19" s="324"/>
      <c r="G19" s="323"/>
      <c r="H19" s="323"/>
      <c r="I19" s="233"/>
      <c r="J19" s="233"/>
    </row>
    <row r="20" spans="1:12" x14ac:dyDescent="0.25">
      <c r="A20" s="27"/>
      <c r="B20" s="233"/>
      <c r="C20" s="233"/>
      <c r="D20" s="233"/>
      <c r="E20" s="233"/>
      <c r="F20" s="233"/>
      <c r="G20" s="233"/>
      <c r="H20" s="233"/>
      <c r="I20" s="233"/>
      <c r="J20" s="233"/>
    </row>
    <row r="21" spans="1:12" x14ac:dyDescent="0.25">
      <c r="A21" s="70" t="s">
        <v>684</v>
      </c>
      <c r="B21" s="743"/>
      <c r="C21" s="743"/>
      <c r="D21" s="233"/>
      <c r="E21" s="233"/>
      <c r="F21" s="27"/>
      <c r="G21" s="233"/>
      <c r="H21" s="233"/>
      <c r="I21" s="233"/>
      <c r="J21" s="233"/>
    </row>
    <row r="22" spans="1:12" x14ac:dyDescent="0.25">
      <c r="A22" s="16" t="s">
        <v>1175</v>
      </c>
      <c r="B22" s="27"/>
      <c r="C22" s="27"/>
      <c r="D22" s="233"/>
      <c r="E22" s="233"/>
      <c r="F22" s="27"/>
      <c r="G22" s="233"/>
      <c r="H22" s="233"/>
      <c r="I22" s="233"/>
      <c r="J22" s="233"/>
    </row>
    <row r="23" spans="1:12" x14ac:dyDescent="0.25">
      <c r="A23" s="16" t="s">
        <v>1176</v>
      </c>
      <c r="B23" s="27"/>
      <c r="C23" s="233"/>
      <c r="D23" s="233"/>
      <c r="E23" s="233"/>
      <c r="F23" s="233"/>
      <c r="G23" s="233"/>
      <c r="H23" s="233"/>
      <c r="I23" s="233"/>
      <c r="J23" s="233"/>
    </row>
    <row r="26" spans="1:12" x14ac:dyDescent="0.25">
      <c r="A26" s="171"/>
      <c r="B26" s="171"/>
      <c r="C26" s="184"/>
      <c r="D26" s="184"/>
      <c r="E26" s="184"/>
      <c r="F26" s="184"/>
      <c r="G26" s="184"/>
      <c r="H26" s="184"/>
      <c r="I26" s="184"/>
      <c r="J26" s="184"/>
      <c r="K26" s="184"/>
      <c r="L26" s="171"/>
    </row>
    <row r="27" spans="1:12" x14ac:dyDescent="0.25">
      <c r="A27" s="171"/>
      <c r="B27" s="171"/>
      <c r="C27" s="184"/>
      <c r="D27" s="184"/>
      <c r="E27" s="184"/>
      <c r="F27" s="184"/>
      <c r="G27" s="184"/>
      <c r="H27" s="184"/>
      <c r="I27" s="184"/>
      <c r="J27" s="184"/>
      <c r="K27" s="184"/>
      <c r="L27" s="171"/>
    </row>
    <row r="28" spans="1:12" x14ac:dyDescent="0.25">
      <c r="A28" s="171"/>
      <c r="B28" s="171"/>
      <c r="C28" s="184"/>
      <c r="D28" s="184"/>
      <c r="E28" s="184"/>
      <c r="F28" s="184"/>
      <c r="G28" s="184"/>
      <c r="H28" s="184"/>
      <c r="I28" s="184"/>
      <c r="J28" s="184"/>
      <c r="K28" s="184"/>
      <c r="L28" s="171"/>
    </row>
    <row r="29" spans="1:12" x14ac:dyDescent="0.25">
      <c r="A29" s="171"/>
      <c r="B29" s="171"/>
      <c r="C29" s="184"/>
      <c r="D29" s="184"/>
      <c r="E29" s="184"/>
      <c r="F29" s="184"/>
      <c r="G29" s="184"/>
      <c r="H29" s="184"/>
      <c r="I29" s="184"/>
      <c r="J29" s="184"/>
      <c r="K29" s="184"/>
      <c r="L29" s="171"/>
    </row>
    <row r="30" spans="1:12" x14ac:dyDescent="0.25">
      <c r="A30" s="171"/>
      <c r="B30" s="171"/>
      <c r="C30" s="184"/>
      <c r="D30" s="184"/>
      <c r="E30" s="184"/>
      <c r="F30" s="184"/>
      <c r="G30" s="184"/>
      <c r="H30" s="184"/>
      <c r="I30" s="184"/>
      <c r="J30" s="184"/>
      <c r="K30" s="184"/>
      <c r="L30" s="171"/>
    </row>
    <row r="31" spans="1:12" x14ac:dyDescent="0.25">
      <c r="A31" s="171"/>
      <c r="B31" s="171"/>
      <c r="C31" s="184"/>
      <c r="D31" s="184"/>
      <c r="E31" s="184"/>
      <c r="F31" s="184"/>
      <c r="G31" s="184"/>
      <c r="H31" s="184"/>
      <c r="I31" s="184"/>
      <c r="J31" s="184"/>
      <c r="K31" s="184"/>
      <c r="L31" s="171"/>
    </row>
    <row r="32" spans="1:12" x14ac:dyDescent="0.25">
      <c r="A32" s="171"/>
      <c r="B32" s="171"/>
      <c r="C32" s="184"/>
      <c r="D32" s="184"/>
      <c r="E32" s="184"/>
      <c r="F32" s="184"/>
      <c r="G32" s="184"/>
      <c r="H32" s="184"/>
      <c r="I32" s="184"/>
      <c r="J32" s="184"/>
      <c r="K32" s="184"/>
      <c r="L32" s="171"/>
    </row>
    <row r="33" spans="1:12" x14ac:dyDescent="0.25">
      <c r="A33" s="171"/>
      <c r="B33" s="171"/>
      <c r="C33" s="184"/>
      <c r="D33" s="184"/>
      <c r="E33" s="184"/>
      <c r="F33" s="184"/>
      <c r="G33" s="184"/>
      <c r="H33" s="184"/>
      <c r="I33" s="184"/>
      <c r="J33" s="184"/>
      <c r="K33" s="184"/>
      <c r="L33" s="171"/>
    </row>
    <row r="34" spans="1:12" x14ac:dyDescent="0.25">
      <c r="A34" s="171"/>
      <c r="B34" s="171"/>
      <c r="C34" s="184"/>
      <c r="D34" s="184"/>
      <c r="E34" s="184"/>
      <c r="F34" s="184"/>
      <c r="G34" s="184"/>
      <c r="H34" s="184"/>
      <c r="I34" s="184"/>
      <c r="J34" s="184"/>
      <c r="K34" s="184"/>
      <c r="L34" s="171"/>
    </row>
    <row r="35" spans="1:12" x14ac:dyDescent="0.25">
      <c r="A35" s="171"/>
      <c r="B35" s="171"/>
      <c r="C35" s="184"/>
      <c r="D35" s="184"/>
      <c r="E35" s="184"/>
      <c r="F35" s="184"/>
      <c r="G35" s="184"/>
      <c r="H35" s="184"/>
      <c r="I35" s="184"/>
      <c r="J35" s="184"/>
      <c r="K35" s="184"/>
      <c r="L35" s="171"/>
    </row>
    <row r="36" spans="1:12" x14ac:dyDescent="0.25">
      <c r="A36" s="171"/>
      <c r="B36" s="171"/>
      <c r="C36" s="184"/>
      <c r="D36" s="184"/>
      <c r="E36" s="184"/>
      <c r="F36" s="184"/>
      <c r="G36" s="184"/>
      <c r="H36" s="184"/>
      <c r="I36" s="184"/>
      <c r="J36" s="184"/>
      <c r="K36" s="184"/>
      <c r="L36" s="171"/>
    </row>
    <row r="37" spans="1:12" x14ac:dyDescent="0.25">
      <c r="A37" s="171"/>
      <c r="B37" s="171"/>
      <c r="C37" s="184"/>
      <c r="D37" s="184"/>
      <c r="E37" s="184"/>
      <c r="F37" s="184"/>
      <c r="G37" s="184"/>
      <c r="H37" s="184"/>
      <c r="I37" s="184"/>
      <c r="J37" s="184"/>
      <c r="K37" s="184"/>
      <c r="L37" s="171"/>
    </row>
  </sheetData>
  <customSheetViews>
    <customSheetView guid="{2AF6EA2A-E5C5-45EB-B6C4-875AD1E4E056}" fitToPage="1">
      <selection activeCell="A2" sqref="A2"/>
      <pageMargins left="0.23622047244094491" right="0.23622047244094491" top="0.86614173228346458"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5">
    <mergeCell ref="B3:G5"/>
    <mergeCell ref="A3:A4"/>
    <mergeCell ref="I3:J3"/>
    <mergeCell ref="H3:H4"/>
    <mergeCell ref="M3:M6"/>
  </mergeCells>
  <printOptions horizontalCentered="1"/>
  <pageMargins left="0.23622047244094491" right="0.23622047244094491" top="0.86614173228346458" bottom="0.98425196850393704" header="0.51181102362204722" footer="0.51181102362204722"/>
  <pageSetup paperSize="9" scale="84" orientation="portrait" cellComments="asDisplayed"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activeCell="G17" sqref="G17"/>
    </sheetView>
  </sheetViews>
  <sheetFormatPr defaultRowHeight="12.75" x14ac:dyDescent="0.25"/>
  <cols>
    <col min="1" max="1" width="14.42578125" style="16" customWidth="1"/>
    <col min="2" max="2" width="30.140625" style="16" customWidth="1"/>
    <col min="3" max="3" width="16.140625" style="90" customWidth="1"/>
    <col min="4" max="16384" width="9.140625" style="16"/>
  </cols>
  <sheetData>
    <row r="1" spans="1:5" ht="15.75" x14ac:dyDescent="0.25">
      <c r="A1" s="72" t="s">
        <v>1149</v>
      </c>
      <c r="B1" s="12"/>
      <c r="D1" s="12"/>
    </row>
    <row r="2" spans="1:5" ht="13.5" thickBot="1" x14ac:dyDescent="0.3">
      <c r="A2" s="12"/>
      <c r="B2" s="12"/>
      <c r="C2" s="91" t="s">
        <v>499</v>
      </c>
      <c r="D2" s="12"/>
    </row>
    <row r="3" spans="1:5" ht="13.5" thickBot="1" x14ac:dyDescent="0.3">
      <c r="A3" s="1291" t="s">
        <v>520</v>
      </c>
      <c r="B3" s="1292"/>
      <c r="C3" s="300">
        <v>3000</v>
      </c>
    </row>
    <row r="4" spans="1:5" x14ac:dyDescent="0.25">
      <c r="A4" s="1288" t="s">
        <v>522</v>
      </c>
      <c r="B4" s="739" t="s">
        <v>1158</v>
      </c>
      <c r="C4" s="252"/>
    </row>
    <row r="5" spans="1:5" x14ac:dyDescent="0.25">
      <c r="A5" s="1289"/>
      <c r="B5" s="740" t="s">
        <v>523</v>
      </c>
      <c r="C5" s="193"/>
    </row>
    <row r="6" spans="1:5" x14ac:dyDescent="0.25">
      <c r="A6" s="1289"/>
      <c r="B6" s="740" t="s">
        <v>524</v>
      </c>
      <c r="C6" s="193"/>
    </row>
    <row r="7" spans="1:5" ht="13.5" thickBot="1" x14ac:dyDescent="0.3">
      <c r="A7" s="1289"/>
      <c r="B7" s="740" t="s">
        <v>525</v>
      </c>
      <c r="C7" s="193"/>
    </row>
    <row r="8" spans="1:5" ht="13.5" thickBot="1" x14ac:dyDescent="0.3">
      <c r="A8" s="1290"/>
      <c r="B8" s="741" t="s">
        <v>504</v>
      </c>
      <c r="C8" s="253">
        <f>SUM(C4:C7)</f>
        <v>0</v>
      </c>
    </row>
    <row r="9" spans="1:5" x14ac:dyDescent="0.25">
      <c r="A9" s="1288" t="s">
        <v>526</v>
      </c>
      <c r="B9" s="739" t="s">
        <v>527</v>
      </c>
      <c r="C9" s="252"/>
    </row>
    <row r="10" spans="1:5" x14ac:dyDescent="0.25">
      <c r="A10" s="1289"/>
      <c r="B10" s="740" t="s">
        <v>528</v>
      </c>
      <c r="C10" s="193"/>
    </row>
    <row r="11" spans="1:5" x14ac:dyDescent="0.25">
      <c r="A11" s="1289"/>
      <c r="B11" s="740" t="s">
        <v>529</v>
      </c>
      <c r="C11" s="193"/>
    </row>
    <row r="12" spans="1:5" x14ac:dyDescent="0.25">
      <c r="A12" s="1289"/>
      <c r="B12" s="740" t="s">
        <v>530</v>
      </c>
      <c r="C12" s="193"/>
    </row>
    <row r="13" spans="1:5" ht="13.5" thickBot="1" x14ac:dyDescent="0.3">
      <c r="A13" s="1289"/>
      <c r="B13" s="742" t="s">
        <v>716</v>
      </c>
      <c r="C13" s="197"/>
    </row>
    <row r="14" spans="1:5" ht="13.5" thickBot="1" x14ac:dyDescent="0.3">
      <c r="A14" s="1290"/>
      <c r="B14" s="741" t="s">
        <v>504</v>
      </c>
      <c r="C14" s="253">
        <f>SUM(C9:C13)</f>
        <v>0</v>
      </c>
    </row>
    <row r="15" spans="1:5" ht="13.5" thickBot="1" x14ac:dyDescent="0.3">
      <c r="A15" s="1293" t="s">
        <v>521</v>
      </c>
      <c r="B15" s="1294"/>
      <c r="C15" s="253">
        <f>C3+C8-C14</f>
        <v>3000</v>
      </c>
    </row>
    <row r="16" spans="1:5" x14ac:dyDescent="0.25">
      <c r="A16" s="12"/>
      <c r="B16" s="12"/>
      <c r="C16" s="826"/>
      <c r="D16" s="12"/>
      <c r="E16" s="12"/>
    </row>
    <row r="17" spans="1:5" x14ac:dyDescent="0.25">
      <c r="A17" s="12" t="s">
        <v>638</v>
      </c>
      <c r="B17" s="12"/>
      <c r="C17" s="826"/>
      <c r="D17" s="12"/>
      <c r="E17" s="12"/>
    </row>
    <row r="18" spans="1:5" x14ac:dyDescent="0.25">
      <c r="A18" s="17" t="s">
        <v>1177</v>
      </c>
      <c r="B18" s="12"/>
      <c r="C18" s="826"/>
      <c r="D18" s="12"/>
      <c r="E18" s="12"/>
    </row>
    <row r="19" spans="1:5" x14ac:dyDescent="0.25">
      <c r="A19" s="12"/>
      <c r="B19" s="12"/>
      <c r="C19" s="89"/>
      <c r="D19" s="12"/>
      <c r="E19" s="12"/>
    </row>
    <row r="20" spans="1:5" x14ac:dyDescent="0.25">
      <c r="A20" s="12"/>
      <c r="B20" s="12"/>
      <c r="C20" s="89"/>
      <c r="D20" s="12"/>
      <c r="E20" s="12"/>
    </row>
  </sheetData>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r:id="rId1"/>
      <headerFooter alignWithMargins="0"/>
    </customSheetView>
  </customSheetViews>
  <mergeCells count="4">
    <mergeCell ref="A4:A8"/>
    <mergeCell ref="A9:A14"/>
    <mergeCell ref="A3:B3"/>
    <mergeCell ref="A15:B15"/>
  </mergeCells>
  <printOptions horizontalCentered="1"/>
  <pageMargins left="0.78740157480314965" right="0.78740157480314965" top="0.98425196850393704" bottom="0.98425196850393704" header="0.51181102362204722" footer="0.51181102362204722"/>
  <pageSetup paperSize="9"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selection activeCell="C38" sqref="C38"/>
    </sheetView>
  </sheetViews>
  <sheetFormatPr defaultRowHeight="12.75" x14ac:dyDescent="0.2"/>
  <cols>
    <col min="1" max="1" width="10.5703125" style="61" customWidth="1"/>
    <col min="2" max="2" width="43.5703125" style="61" customWidth="1"/>
    <col min="3" max="3" width="17" style="95" customWidth="1"/>
    <col min="4" max="16384" width="9.140625" style="61"/>
  </cols>
  <sheetData>
    <row r="1" spans="1:6" ht="13.5" customHeight="1" x14ac:dyDescent="0.25">
      <c r="A1" s="92" t="s">
        <v>1150</v>
      </c>
      <c r="B1" s="63"/>
      <c r="C1" s="61"/>
      <c r="D1" s="63"/>
      <c r="E1" s="63"/>
      <c r="F1" s="63"/>
    </row>
    <row r="2" spans="1:6" ht="13.5" customHeight="1" thickBot="1" x14ac:dyDescent="0.25">
      <c r="A2" s="63"/>
      <c r="B2" s="63"/>
      <c r="C2" s="94" t="s">
        <v>499</v>
      </c>
      <c r="D2" s="63"/>
      <c r="E2" s="63"/>
      <c r="F2" s="63"/>
    </row>
    <row r="3" spans="1:6" ht="16.5" customHeight="1" thickBot="1" x14ac:dyDescent="0.25">
      <c r="A3" s="1293" t="s">
        <v>520</v>
      </c>
      <c r="B3" s="1300"/>
      <c r="C3" s="827">
        <v>22899</v>
      </c>
    </row>
    <row r="4" spans="1:6" ht="12.75" customHeight="1" x14ac:dyDescent="0.2">
      <c r="A4" s="1295" t="s">
        <v>522</v>
      </c>
      <c r="B4" s="728" t="s">
        <v>531</v>
      </c>
      <c r="C4" s="254">
        <v>1644</v>
      </c>
    </row>
    <row r="5" spans="1:6" ht="12.75" customHeight="1" x14ac:dyDescent="0.2">
      <c r="A5" s="1296"/>
      <c r="B5" s="729" t="s">
        <v>1159</v>
      </c>
      <c r="C5" s="255">
        <v>1339</v>
      </c>
    </row>
    <row r="6" spans="1:6" ht="12.75" customHeight="1" x14ac:dyDescent="0.2">
      <c r="A6" s="1296"/>
      <c r="B6" s="730" t="s">
        <v>1104</v>
      </c>
      <c r="C6" s="255"/>
    </row>
    <row r="7" spans="1:6" ht="12.75" customHeight="1" x14ac:dyDescent="0.2">
      <c r="A7" s="1296"/>
      <c r="B7" s="729" t="s">
        <v>532</v>
      </c>
      <c r="C7" s="255"/>
    </row>
    <row r="8" spans="1:6" ht="12.75" customHeight="1" x14ac:dyDescent="0.2">
      <c r="A8" s="1296"/>
      <c r="B8" s="729" t="s">
        <v>533</v>
      </c>
      <c r="C8" s="256"/>
    </row>
    <row r="9" spans="1:6" ht="12.75" customHeight="1" x14ac:dyDescent="0.2">
      <c r="A9" s="1296"/>
      <c r="B9" s="729" t="s">
        <v>1105</v>
      </c>
      <c r="C9" s="255"/>
    </row>
    <row r="10" spans="1:6" ht="12.75" customHeight="1" x14ac:dyDescent="0.2">
      <c r="A10" s="1296"/>
      <c r="B10" s="731" t="s">
        <v>534</v>
      </c>
      <c r="C10" s="257">
        <f>SUM(C11:C13)</f>
        <v>15000</v>
      </c>
    </row>
    <row r="11" spans="1:6" ht="12.75" customHeight="1" x14ac:dyDescent="0.2">
      <c r="A11" s="1296"/>
      <c r="B11" s="729" t="s">
        <v>535</v>
      </c>
      <c r="C11" s="255"/>
    </row>
    <row r="12" spans="1:6" ht="12.75" customHeight="1" x14ac:dyDescent="0.2">
      <c r="A12" s="1296"/>
      <c r="B12" s="732" t="s">
        <v>536</v>
      </c>
      <c r="C12" s="255">
        <v>15000</v>
      </c>
    </row>
    <row r="13" spans="1:6" ht="12.75" customHeight="1" thickBot="1" x14ac:dyDescent="0.25">
      <c r="A13" s="1296"/>
      <c r="B13" s="729" t="s">
        <v>537</v>
      </c>
      <c r="C13" s="258"/>
    </row>
    <row r="14" spans="1:6" s="62" customFormat="1" ht="15.75" customHeight="1" thickBot="1" x14ac:dyDescent="0.25">
      <c r="A14" s="1297"/>
      <c r="B14" s="733" t="s">
        <v>505</v>
      </c>
      <c r="C14" s="259">
        <f>C4+C5+C6+C7+C8+C9+C10</f>
        <v>17983</v>
      </c>
    </row>
    <row r="15" spans="1:6" ht="12.75" customHeight="1" x14ac:dyDescent="0.2">
      <c r="A15" s="1298" t="s">
        <v>526</v>
      </c>
      <c r="B15" s="734" t="s">
        <v>597</v>
      </c>
      <c r="C15" s="260">
        <f>SUM(C16:C19)</f>
        <v>25119</v>
      </c>
    </row>
    <row r="16" spans="1:6" ht="12.75" customHeight="1" x14ac:dyDescent="0.2">
      <c r="A16" s="1298"/>
      <c r="B16" s="735" t="s">
        <v>695</v>
      </c>
      <c r="C16" s="261">
        <v>23242</v>
      </c>
    </row>
    <row r="17" spans="1:5" ht="12.75" customHeight="1" x14ac:dyDescent="0.2">
      <c r="A17" s="1298"/>
      <c r="B17" s="736" t="s">
        <v>538</v>
      </c>
      <c r="C17" s="262">
        <v>1877</v>
      </c>
    </row>
    <row r="18" spans="1:5" ht="12.75" customHeight="1" x14ac:dyDescent="0.2">
      <c r="A18" s="1298"/>
      <c r="B18" s="736" t="s">
        <v>539</v>
      </c>
      <c r="C18" s="262"/>
    </row>
    <row r="19" spans="1:5" ht="12.75" customHeight="1" x14ac:dyDescent="0.2">
      <c r="A19" s="1298"/>
      <c r="B19" s="736" t="s">
        <v>1106</v>
      </c>
      <c r="C19" s="262"/>
    </row>
    <row r="20" spans="1:5" ht="12.75" customHeight="1" x14ac:dyDescent="0.2">
      <c r="A20" s="1298"/>
      <c r="B20" s="737" t="s">
        <v>1107</v>
      </c>
      <c r="C20" s="263"/>
    </row>
    <row r="21" spans="1:5" ht="12.75" customHeight="1" x14ac:dyDescent="0.2">
      <c r="A21" s="1298"/>
      <c r="B21" s="738" t="s">
        <v>540</v>
      </c>
      <c r="C21" s="264">
        <f>SUM(C22:C24)</f>
        <v>0</v>
      </c>
    </row>
    <row r="22" spans="1:5" ht="12.75" customHeight="1" x14ac:dyDescent="0.2">
      <c r="A22" s="1298"/>
      <c r="B22" s="729" t="s">
        <v>541</v>
      </c>
      <c r="C22" s="255"/>
    </row>
    <row r="23" spans="1:5" ht="12.75" customHeight="1" x14ac:dyDescent="0.2">
      <c r="A23" s="1298"/>
      <c r="B23" s="729" t="s">
        <v>542</v>
      </c>
      <c r="C23" s="255"/>
    </row>
    <row r="24" spans="1:5" ht="12.75" customHeight="1" thickBot="1" x14ac:dyDescent="0.25">
      <c r="A24" s="1298"/>
      <c r="B24" s="729" t="s">
        <v>543</v>
      </c>
      <c r="C24" s="255"/>
    </row>
    <row r="25" spans="1:5" ht="13.5" thickBot="1" x14ac:dyDescent="0.25">
      <c r="A25" s="1299"/>
      <c r="B25" s="733" t="s">
        <v>504</v>
      </c>
      <c r="C25" s="265">
        <f>C15+C20+C21</f>
        <v>25119</v>
      </c>
    </row>
    <row r="26" spans="1:5" ht="18.75" customHeight="1" thickBot="1" x14ac:dyDescent="0.25">
      <c r="A26" s="1293" t="s">
        <v>521</v>
      </c>
      <c r="B26" s="1300"/>
      <c r="C26" s="265">
        <f>C3+C14-C25</f>
        <v>15763</v>
      </c>
    </row>
    <row r="27" spans="1:5" ht="12.75" customHeight="1" x14ac:dyDescent="0.2">
      <c r="B27" s="63"/>
      <c r="C27" s="828"/>
      <c r="D27" s="63"/>
      <c r="E27" s="63"/>
    </row>
    <row r="28" spans="1:5" x14ac:dyDescent="0.2">
      <c r="A28" s="12" t="s">
        <v>638</v>
      </c>
      <c r="B28" s="63"/>
      <c r="C28" s="828"/>
      <c r="D28" s="63"/>
      <c r="E28" s="63"/>
    </row>
    <row r="29" spans="1:5" x14ac:dyDescent="0.2">
      <c r="A29" s="17" t="s">
        <v>1157</v>
      </c>
    </row>
  </sheetData>
  <sheetProtection insertRows="0" deleteRows="0"/>
  <customSheetViews>
    <customSheetView guid="{2AF6EA2A-E5C5-45EB-B6C4-875AD1E4E056}" fitToPage="1">
      <selection activeCell="A2" sqref="A2"/>
      <pageMargins left="0.24" right="0.24" top="0.71" bottom="0.72" header="0.51181102362204722" footer="0.51181102362204722"/>
      <printOptions horizontalCentered="1"/>
      <pageSetup paperSize="9" orientation="landscape" horizontalDpi="300" verticalDpi="300" r:id="rId1"/>
      <headerFooter alignWithMargins="0"/>
    </customSheetView>
  </customSheetViews>
  <mergeCells count="4">
    <mergeCell ref="A4:A14"/>
    <mergeCell ref="A15:A25"/>
    <mergeCell ref="A3:B3"/>
    <mergeCell ref="A26:B26"/>
  </mergeCells>
  <printOptions horizontalCentered="1"/>
  <pageMargins left="0.23622047244094491" right="0.23622047244094491" top="0.70866141732283472" bottom="0.70866141732283472"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8"/>
  <sheetViews>
    <sheetView zoomScaleNormal="100" workbookViewId="0">
      <pane ySplit="5" topLeftCell="A6" activePane="bottomLeft" state="frozenSplit"/>
      <selection pane="bottomLeft" activeCell="F59" sqref="F59"/>
    </sheetView>
  </sheetViews>
  <sheetFormatPr defaultRowHeight="12.75" x14ac:dyDescent="0.25"/>
  <cols>
    <col min="1" max="1" width="60.42578125" style="54" customWidth="1"/>
    <col min="2" max="2" width="13.85546875" style="147" customWidth="1"/>
    <col min="3" max="3" width="9.140625" style="147"/>
    <col min="4" max="4" width="12.5703125" style="202" customWidth="1"/>
    <col min="5" max="5" width="15.140625" style="202" customWidth="1"/>
    <col min="6" max="16384" width="9.140625" style="32"/>
  </cols>
  <sheetData>
    <row r="1" spans="1:6" ht="15.75" x14ac:dyDescent="0.25">
      <c r="A1" s="992" t="s">
        <v>816</v>
      </c>
      <c r="B1" s="992"/>
      <c r="C1" s="992"/>
      <c r="D1" s="992"/>
      <c r="E1" s="992"/>
    </row>
    <row r="2" spans="1:6" ht="12.75" customHeight="1" thickBot="1" x14ac:dyDescent="0.3">
      <c r="A2" s="993"/>
      <c r="B2" s="993"/>
      <c r="C2" s="993"/>
      <c r="D2" s="993"/>
      <c r="E2" s="993"/>
    </row>
    <row r="3" spans="1:6" ht="27.95" customHeight="1" thickBot="1" x14ac:dyDescent="0.3">
      <c r="A3" s="981" t="s">
        <v>661</v>
      </c>
      <c r="B3" s="982"/>
      <c r="C3" s="982"/>
      <c r="D3" s="982"/>
      <c r="E3" s="983"/>
      <c r="F3" s="136"/>
    </row>
    <row r="4" spans="1:6" ht="15" customHeight="1" thickBot="1" x14ac:dyDescent="0.3">
      <c r="A4" s="967" t="s">
        <v>608</v>
      </c>
      <c r="B4" s="968"/>
      <c r="C4" s="968"/>
      <c r="D4" s="968"/>
      <c r="E4" s="969"/>
    </row>
    <row r="5" spans="1:6" s="146" customFormat="1" ht="40.5" customHeight="1" thickBot="1" x14ac:dyDescent="0.3">
      <c r="A5" s="58" t="s">
        <v>609</v>
      </c>
      <c r="B5" s="59" t="s">
        <v>656</v>
      </c>
      <c r="C5" s="60" t="s">
        <v>662</v>
      </c>
      <c r="D5" s="203" t="s">
        <v>830</v>
      </c>
      <c r="E5" s="204" t="s">
        <v>831</v>
      </c>
      <c r="F5" s="148"/>
    </row>
    <row r="6" spans="1:6" s="146" customFormat="1" ht="12.75" customHeight="1" x14ac:dyDescent="0.25">
      <c r="A6" s="187" t="s">
        <v>381</v>
      </c>
      <c r="B6" s="994"/>
      <c r="C6" s="995"/>
      <c r="D6" s="205" t="s">
        <v>586</v>
      </c>
      <c r="E6" s="206" t="s">
        <v>506</v>
      </c>
      <c r="F6" s="145"/>
    </row>
    <row r="7" spans="1:6" x14ac:dyDescent="0.25">
      <c r="A7" s="51" t="s">
        <v>382</v>
      </c>
      <c r="B7" s="149" t="s">
        <v>383</v>
      </c>
      <c r="C7" s="150" t="s">
        <v>3</v>
      </c>
      <c r="D7" s="934">
        <f>SUM(D8:D11)</f>
        <v>9290</v>
      </c>
      <c r="E7" s="935">
        <f>SUM(E8:E11)</f>
        <v>993</v>
      </c>
      <c r="F7" s="151"/>
    </row>
    <row r="8" spans="1:6" x14ac:dyDescent="0.25">
      <c r="A8" s="40" t="s">
        <v>384</v>
      </c>
      <c r="B8" s="152">
        <v>501</v>
      </c>
      <c r="C8" s="153" t="s">
        <v>6</v>
      </c>
      <c r="D8" s="806">
        <v>6023</v>
      </c>
      <c r="E8" s="807">
        <v>586</v>
      </c>
      <c r="F8" s="151"/>
    </row>
    <row r="9" spans="1:6" x14ac:dyDescent="0.25">
      <c r="A9" s="40" t="s">
        <v>385</v>
      </c>
      <c r="B9" s="152">
        <v>502</v>
      </c>
      <c r="C9" s="153" t="s">
        <v>9</v>
      </c>
      <c r="D9" s="806">
        <v>3221</v>
      </c>
      <c r="E9" s="807">
        <v>407</v>
      </c>
      <c r="F9" s="151"/>
    </row>
    <row r="10" spans="1:6" x14ac:dyDescent="0.25">
      <c r="A10" s="40" t="s">
        <v>386</v>
      </c>
      <c r="B10" s="152">
        <v>503</v>
      </c>
      <c r="C10" s="153" t="s">
        <v>12</v>
      </c>
      <c r="D10" s="806"/>
      <c r="E10" s="807"/>
      <c r="F10" s="151"/>
    </row>
    <row r="11" spans="1:6" x14ac:dyDescent="0.25">
      <c r="A11" s="40" t="s">
        <v>387</v>
      </c>
      <c r="B11" s="152">
        <v>504</v>
      </c>
      <c r="C11" s="153" t="s">
        <v>15</v>
      </c>
      <c r="D11" s="806">
        <v>46</v>
      </c>
      <c r="E11" s="807"/>
      <c r="F11" s="151"/>
    </row>
    <row r="12" spans="1:6" x14ac:dyDescent="0.25">
      <c r="A12" s="40" t="s">
        <v>388</v>
      </c>
      <c r="B12" s="152" t="s">
        <v>389</v>
      </c>
      <c r="C12" s="153" t="s">
        <v>18</v>
      </c>
      <c r="D12" s="936">
        <f>SUM(D13:D16)</f>
        <v>11006</v>
      </c>
      <c r="E12" s="937">
        <f>SUM(E13:E16)</f>
        <v>274.19</v>
      </c>
      <c r="F12" s="151"/>
    </row>
    <row r="13" spans="1:6" x14ac:dyDescent="0.25">
      <c r="A13" s="40" t="s">
        <v>390</v>
      </c>
      <c r="B13" s="152">
        <v>511</v>
      </c>
      <c r="C13" s="153" t="s">
        <v>21</v>
      </c>
      <c r="D13" s="806">
        <v>1231</v>
      </c>
      <c r="E13" s="807">
        <v>33</v>
      </c>
      <c r="F13" s="151"/>
    </row>
    <row r="14" spans="1:6" x14ac:dyDescent="0.25">
      <c r="A14" s="40" t="s">
        <v>391</v>
      </c>
      <c r="B14" s="152">
        <v>512</v>
      </c>
      <c r="C14" s="153" t="s">
        <v>24</v>
      </c>
      <c r="D14" s="806">
        <v>939</v>
      </c>
      <c r="E14" s="807">
        <v>1</v>
      </c>
      <c r="F14" s="151"/>
    </row>
    <row r="15" spans="1:6" x14ac:dyDescent="0.25">
      <c r="A15" s="40" t="s">
        <v>392</v>
      </c>
      <c r="B15" s="152">
        <v>513</v>
      </c>
      <c r="C15" s="153" t="s">
        <v>27</v>
      </c>
      <c r="D15" s="806">
        <v>182</v>
      </c>
      <c r="E15" s="807"/>
      <c r="F15" s="151"/>
    </row>
    <row r="16" spans="1:6" x14ac:dyDescent="0.25">
      <c r="A16" s="40" t="s">
        <v>393</v>
      </c>
      <c r="B16" s="152">
        <v>518</v>
      </c>
      <c r="C16" s="153" t="s">
        <v>30</v>
      </c>
      <c r="D16" s="806">
        <v>8654</v>
      </c>
      <c r="E16" s="807">
        <v>240.19</v>
      </c>
      <c r="F16" s="151"/>
    </row>
    <row r="17" spans="1:6" x14ac:dyDescent="0.25">
      <c r="A17" s="40" t="s">
        <v>394</v>
      </c>
      <c r="B17" s="152" t="s">
        <v>395</v>
      </c>
      <c r="C17" s="153" t="s">
        <v>33</v>
      </c>
      <c r="D17" s="936">
        <f>SUM(D18:D22)</f>
        <v>76749</v>
      </c>
      <c r="E17" s="937">
        <f>SUM(E18:E22)</f>
        <v>968.84</v>
      </c>
      <c r="F17" s="151"/>
    </row>
    <row r="18" spans="1:6" x14ac:dyDescent="0.25">
      <c r="A18" s="40" t="s">
        <v>396</v>
      </c>
      <c r="B18" s="152">
        <v>521</v>
      </c>
      <c r="C18" s="153" t="s">
        <v>36</v>
      </c>
      <c r="D18" s="806">
        <v>57624</v>
      </c>
      <c r="E18" s="807">
        <v>737</v>
      </c>
      <c r="F18" s="151"/>
    </row>
    <row r="19" spans="1:6" x14ac:dyDescent="0.25">
      <c r="A19" s="40" t="s">
        <v>397</v>
      </c>
      <c r="B19" s="152">
        <v>524</v>
      </c>
      <c r="C19" s="153" t="s">
        <v>39</v>
      </c>
      <c r="D19" s="806">
        <v>18511</v>
      </c>
      <c r="E19" s="807">
        <v>225</v>
      </c>
      <c r="F19" s="151"/>
    </row>
    <row r="20" spans="1:6" x14ac:dyDescent="0.25">
      <c r="A20" s="40" t="s">
        <v>398</v>
      </c>
      <c r="B20" s="152">
        <v>525</v>
      </c>
      <c r="C20" s="153" t="s">
        <v>42</v>
      </c>
      <c r="D20" s="806"/>
      <c r="E20" s="807"/>
      <c r="F20" s="151"/>
    </row>
    <row r="21" spans="1:6" x14ac:dyDescent="0.25">
      <c r="A21" s="40" t="s">
        <v>399</v>
      </c>
      <c r="B21" s="152">
        <v>527</v>
      </c>
      <c r="C21" s="153" t="s">
        <v>45</v>
      </c>
      <c r="D21" s="806">
        <v>614</v>
      </c>
      <c r="E21" s="807">
        <v>6.84</v>
      </c>
      <c r="F21" s="151"/>
    </row>
    <row r="22" spans="1:6" x14ac:dyDescent="0.25">
      <c r="A22" s="40" t="s">
        <v>400</v>
      </c>
      <c r="B22" s="152">
        <v>528</v>
      </c>
      <c r="C22" s="153" t="s">
        <v>48</v>
      </c>
      <c r="D22" s="806"/>
      <c r="E22" s="807"/>
      <c r="F22" s="151"/>
    </row>
    <row r="23" spans="1:6" x14ac:dyDescent="0.25">
      <c r="A23" s="40" t="s">
        <v>401</v>
      </c>
      <c r="B23" s="152" t="s">
        <v>402</v>
      </c>
      <c r="C23" s="153" t="s">
        <v>51</v>
      </c>
      <c r="D23" s="936">
        <f>SUM(D24:D26)</f>
        <v>423</v>
      </c>
      <c r="E23" s="937">
        <f>SUM(E24:E26)</f>
        <v>0</v>
      </c>
      <c r="F23" s="151"/>
    </row>
    <row r="24" spans="1:6" x14ac:dyDescent="0.25">
      <c r="A24" s="40" t="s">
        <v>403</v>
      </c>
      <c r="B24" s="152">
        <v>531</v>
      </c>
      <c r="C24" s="153" t="s">
        <v>54</v>
      </c>
      <c r="D24" s="806">
        <v>19</v>
      </c>
      <c r="E24" s="807"/>
      <c r="F24" s="151"/>
    </row>
    <row r="25" spans="1:6" x14ac:dyDescent="0.25">
      <c r="A25" s="40" t="s">
        <v>404</v>
      </c>
      <c r="B25" s="152">
        <v>532</v>
      </c>
      <c r="C25" s="153" t="s">
        <v>57</v>
      </c>
      <c r="D25" s="806"/>
      <c r="E25" s="807"/>
      <c r="F25" s="151"/>
    </row>
    <row r="26" spans="1:6" x14ac:dyDescent="0.25">
      <c r="A26" s="40" t="s">
        <v>405</v>
      </c>
      <c r="B26" s="152">
        <v>538</v>
      </c>
      <c r="C26" s="153" t="s">
        <v>60</v>
      </c>
      <c r="D26" s="806">
        <v>404</v>
      </c>
      <c r="E26" s="807"/>
      <c r="F26" s="151"/>
    </row>
    <row r="27" spans="1:6" x14ac:dyDescent="0.25">
      <c r="A27" s="40" t="s">
        <v>406</v>
      </c>
      <c r="B27" s="152" t="s">
        <v>407</v>
      </c>
      <c r="C27" s="153" t="s">
        <v>63</v>
      </c>
      <c r="D27" s="936">
        <f>SUM(D28:D35)</f>
        <v>32897</v>
      </c>
      <c r="E27" s="937">
        <f>SUM(E28:E35)</f>
        <v>29</v>
      </c>
      <c r="F27" s="151"/>
    </row>
    <row r="28" spans="1:6" x14ac:dyDescent="0.25">
      <c r="A28" s="40" t="s">
        <v>408</v>
      </c>
      <c r="B28" s="152">
        <v>541</v>
      </c>
      <c r="C28" s="153" t="s">
        <v>66</v>
      </c>
      <c r="D28" s="806"/>
      <c r="E28" s="807"/>
      <c r="F28" s="151"/>
    </row>
    <row r="29" spans="1:6" x14ac:dyDescent="0.25">
      <c r="A29" s="40" t="s">
        <v>409</v>
      </c>
      <c r="B29" s="152">
        <v>542</v>
      </c>
      <c r="C29" s="153" t="s">
        <v>69</v>
      </c>
      <c r="D29" s="806">
        <v>26</v>
      </c>
      <c r="E29" s="807"/>
      <c r="F29" s="151"/>
    </row>
    <row r="30" spans="1:6" x14ac:dyDescent="0.25">
      <c r="A30" s="40" t="s">
        <v>410</v>
      </c>
      <c r="B30" s="152">
        <v>543</v>
      </c>
      <c r="C30" s="153" t="s">
        <v>72</v>
      </c>
      <c r="D30" s="806"/>
      <c r="E30" s="807"/>
      <c r="F30" s="151"/>
    </row>
    <row r="31" spans="1:6" x14ac:dyDescent="0.25">
      <c r="A31" s="40" t="s">
        <v>411</v>
      </c>
      <c r="B31" s="152">
        <v>544</v>
      </c>
      <c r="C31" s="153" t="s">
        <v>75</v>
      </c>
      <c r="D31" s="806"/>
      <c r="E31" s="807"/>
      <c r="F31" s="151"/>
    </row>
    <row r="32" spans="1:6" x14ac:dyDescent="0.25">
      <c r="A32" s="40" t="s">
        <v>412</v>
      </c>
      <c r="B32" s="152">
        <v>545</v>
      </c>
      <c r="C32" s="153" t="s">
        <v>78</v>
      </c>
      <c r="D32" s="806">
        <v>30</v>
      </c>
      <c r="E32" s="807"/>
      <c r="F32" s="151"/>
    </row>
    <row r="33" spans="1:6" x14ac:dyDescent="0.25">
      <c r="A33" s="40" t="s">
        <v>413</v>
      </c>
      <c r="B33" s="152">
        <v>546</v>
      </c>
      <c r="C33" s="153" t="s">
        <v>81</v>
      </c>
      <c r="D33" s="806"/>
      <c r="E33" s="807"/>
      <c r="F33" s="151"/>
    </row>
    <row r="34" spans="1:6" x14ac:dyDescent="0.25">
      <c r="A34" s="40" t="s">
        <v>414</v>
      </c>
      <c r="B34" s="152">
        <v>548</v>
      </c>
      <c r="C34" s="153" t="s">
        <v>83</v>
      </c>
      <c r="D34" s="806"/>
      <c r="E34" s="807"/>
      <c r="F34" s="151"/>
    </row>
    <row r="35" spans="1:6" x14ac:dyDescent="0.25">
      <c r="A35" s="40" t="s">
        <v>415</v>
      </c>
      <c r="B35" s="152">
        <v>549</v>
      </c>
      <c r="C35" s="153" t="s">
        <v>86</v>
      </c>
      <c r="D35" s="806">
        <v>32841</v>
      </c>
      <c r="E35" s="807">
        <v>29</v>
      </c>
      <c r="F35" s="151"/>
    </row>
    <row r="36" spans="1:6" ht="12.75" customHeight="1" x14ac:dyDescent="0.25">
      <c r="A36" s="40" t="s">
        <v>697</v>
      </c>
      <c r="B36" s="152" t="s">
        <v>416</v>
      </c>
      <c r="C36" s="153" t="s">
        <v>89</v>
      </c>
      <c r="D36" s="936">
        <f>SUM(D37:D42)</f>
        <v>8540</v>
      </c>
      <c r="E36" s="937">
        <f>SUM(E37:E42)</f>
        <v>78</v>
      </c>
      <c r="F36" s="151"/>
    </row>
    <row r="37" spans="1:6" x14ac:dyDescent="0.25">
      <c r="A37" s="40" t="s">
        <v>698</v>
      </c>
      <c r="B37" s="152">
        <v>551</v>
      </c>
      <c r="C37" s="153" t="s">
        <v>92</v>
      </c>
      <c r="D37" s="806">
        <v>8496</v>
      </c>
      <c r="E37" s="807">
        <v>78</v>
      </c>
      <c r="F37" s="151"/>
    </row>
    <row r="38" spans="1:6" ht="12.75" customHeight="1" x14ac:dyDescent="0.25">
      <c r="A38" s="40" t="s">
        <v>699</v>
      </c>
      <c r="B38" s="152">
        <v>552</v>
      </c>
      <c r="C38" s="153" t="s">
        <v>95</v>
      </c>
      <c r="D38" s="806">
        <v>44</v>
      </c>
      <c r="E38" s="807"/>
      <c r="F38" s="151"/>
    </row>
    <row r="39" spans="1:6" x14ac:dyDescent="0.25">
      <c r="A39" s="40" t="s">
        <v>417</v>
      </c>
      <c r="B39" s="152">
        <v>553</v>
      </c>
      <c r="C39" s="153" t="s">
        <v>98</v>
      </c>
      <c r="D39" s="806"/>
      <c r="E39" s="807"/>
      <c r="F39" s="151"/>
    </row>
    <row r="40" spans="1:6" x14ac:dyDescent="0.25">
      <c r="A40" s="40" t="s">
        <v>418</v>
      </c>
      <c r="B40" s="152">
        <v>554</v>
      </c>
      <c r="C40" s="153" t="s">
        <v>101</v>
      </c>
      <c r="D40" s="806"/>
      <c r="E40" s="807"/>
      <c r="F40" s="151"/>
    </row>
    <row r="41" spans="1:6" x14ac:dyDescent="0.25">
      <c r="A41" s="40" t="s">
        <v>419</v>
      </c>
      <c r="B41" s="152">
        <v>556</v>
      </c>
      <c r="C41" s="153" t="s">
        <v>104</v>
      </c>
      <c r="D41" s="806"/>
      <c r="E41" s="807"/>
      <c r="F41" s="151"/>
    </row>
    <row r="42" spans="1:6" x14ac:dyDescent="0.25">
      <c r="A42" s="40" t="s">
        <v>420</v>
      </c>
      <c r="B42" s="152">
        <v>559</v>
      </c>
      <c r="C42" s="153" t="s">
        <v>107</v>
      </c>
      <c r="D42" s="806"/>
      <c r="E42" s="807"/>
      <c r="F42" s="151"/>
    </row>
    <row r="43" spans="1:6" x14ac:dyDescent="0.25">
      <c r="A43" s="40" t="s">
        <v>421</v>
      </c>
      <c r="B43" s="152" t="s">
        <v>422</v>
      </c>
      <c r="C43" s="153" t="s">
        <v>110</v>
      </c>
      <c r="D43" s="936">
        <f>SUM(D44:D45)</f>
        <v>0</v>
      </c>
      <c r="E43" s="937">
        <f>SUM(E44:E45)</f>
        <v>0</v>
      </c>
      <c r="F43" s="151"/>
    </row>
    <row r="44" spans="1:6" x14ac:dyDescent="0.25">
      <c r="A44" s="40" t="s">
        <v>700</v>
      </c>
      <c r="B44" s="152">
        <v>581</v>
      </c>
      <c r="C44" s="153" t="s">
        <v>113</v>
      </c>
      <c r="D44" s="936"/>
      <c r="E44" s="937"/>
      <c r="F44" s="151"/>
    </row>
    <row r="45" spans="1:6" x14ac:dyDescent="0.25">
      <c r="A45" s="40" t="s">
        <v>423</v>
      </c>
      <c r="B45" s="152">
        <v>582</v>
      </c>
      <c r="C45" s="153" t="s">
        <v>115</v>
      </c>
      <c r="D45" s="936"/>
      <c r="E45" s="937"/>
      <c r="F45" s="151"/>
    </row>
    <row r="46" spans="1:6" x14ac:dyDescent="0.25">
      <c r="A46" s="40" t="s">
        <v>424</v>
      </c>
      <c r="B46" s="152" t="s">
        <v>425</v>
      </c>
      <c r="C46" s="153" t="s">
        <v>117</v>
      </c>
      <c r="D46" s="936">
        <f>D47</f>
        <v>0</v>
      </c>
      <c r="E46" s="937">
        <f>E47</f>
        <v>0</v>
      </c>
      <c r="F46" s="151"/>
    </row>
    <row r="47" spans="1:6" x14ac:dyDescent="0.25">
      <c r="A47" s="40" t="s">
        <v>426</v>
      </c>
      <c r="B47" s="152">
        <v>595</v>
      </c>
      <c r="C47" s="153" t="s">
        <v>120</v>
      </c>
      <c r="D47" s="806"/>
      <c r="E47" s="807"/>
      <c r="F47" s="151"/>
    </row>
    <row r="48" spans="1:6" ht="23.25" customHeight="1" thickBot="1" x14ac:dyDescent="0.3">
      <c r="A48" s="44" t="s">
        <v>427</v>
      </c>
      <c r="B48" s="154" t="s">
        <v>428</v>
      </c>
      <c r="C48" s="155" t="s">
        <v>123</v>
      </c>
      <c r="D48" s="938">
        <f>D7+D12+D17+D23+D27+D36+D43+D46</f>
        <v>138905</v>
      </c>
      <c r="E48" s="939">
        <f>E7+E12+E17+E23+E27+E36+E43+E46</f>
        <v>2343.0300000000002</v>
      </c>
      <c r="F48" s="151"/>
    </row>
    <row r="49" spans="1:6" ht="12.75" customHeight="1" thickBot="1" x14ac:dyDescent="0.3">
      <c r="A49" s="984" t="s">
        <v>429</v>
      </c>
      <c r="B49" s="985"/>
      <c r="C49" s="985"/>
      <c r="D49" s="985"/>
      <c r="E49" s="986"/>
      <c r="F49" s="148"/>
    </row>
    <row r="50" spans="1:6" x14ac:dyDescent="0.25">
      <c r="A50" s="51" t="s">
        <v>430</v>
      </c>
      <c r="B50" s="156" t="s">
        <v>431</v>
      </c>
      <c r="C50" s="150" t="s">
        <v>126</v>
      </c>
      <c r="D50" s="934">
        <f>SUM(D51:D53)</f>
        <v>9441</v>
      </c>
      <c r="E50" s="935">
        <f>SUM(E51:E53)</f>
        <v>2930</v>
      </c>
      <c r="F50" s="151"/>
    </row>
    <row r="51" spans="1:6" x14ac:dyDescent="0.25">
      <c r="A51" s="40" t="s">
        <v>432</v>
      </c>
      <c r="B51" s="157">
        <v>601</v>
      </c>
      <c r="C51" s="153" t="s">
        <v>129</v>
      </c>
      <c r="D51" s="806"/>
      <c r="E51" s="807"/>
      <c r="F51" s="151"/>
    </row>
    <row r="52" spans="1:6" x14ac:dyDescent="0.25">
      <c r="A52" s="40" t="s">
        <v>433</v>
      </c>
      <c r="B52" s="157">
        <v>602</v>
      </c>
      <c r="C52" s="153" t="s">
        <v>132</v>
      </c>
      <c r="D52" s="806">
        <v>9393</v>
      </c>
      <c r="E52" s="807">
        <v>2930</v>
      </c>
      <c r="F52" s="151"/>
    </row>
    <row r="53" spans="1:6" x14ac:dyDescent="0.25">
      <c r="A53" s="40" t="s">
        <v>434</v>
      </c>
      <c r="B53" s="157">
        <v>604</v>
      </c>
      <c r="C53" s="153" t="s">
        <v>135</v>
      </c>
      <c r="D53" s="806">
        <v>48</v>
      </c>
      <c r="E53" s="807"/>
      <c r="F53" s="151"/>
    </row>
    <row r="54" spans="1:6" x14ac:dyDescent="0.25">
      <c r="A54" s="40" t="s">
        <v>435</v>
      </c>
      <c r="B54" s="157" t="s">
        <v>436</v>
      </c>
      <c r="C54" s="153" t="s">
        <v>138</v>
      </c>
      <c r="D54" s="936">
        <f>SUM(D55:D58)</f>
        <v>4</v>
      </c>
      <c r="E54" s="937">
        <f>SUM(E55:E58)</f>
        <v>0</v>
      </c>
      <c r="F54" s="151"/>
    </row>
    <row r="55" spans="1:6" x14ac:dyDescent="0.25">
      <c r="A55" s="40" t="s">
        <v>437</v>
      </c>
      <c r="B55" s="157">
        <v>611</v>
      </c>
      <c r="C55" s="153" t="s">
        <v>141</v>
      </c>
      <c r="D55" s="806"/>
      <c r="E55" s="807"/>
      <c r="F55" s="151"/>
    </row>
    <row r="56" spans="1:6" x14ac:dyDescent="0.25">
      <c r="A56" s="40" t="s">
        <v>438</v>
      </c>
      <c r="B56" s="157">
        <v>612</v>
      </c>
      <c r="C56" s="153" t="s">
        <v>144</v>
      </c>
      <c r="D56" s="806"/>
      <c r="E56" s="807"/>
      <c r="F56" s="151"/>
    </row>
    <row r="57" spans="1:6" x14ac:dyDescent="0.25">
      <c r="A57" s="40" t="s">
        <v>439</v>
      </c>
      <c r="B57" s="157">
        <v>613</v>
      </c>
      <c r="C57" s="153" t="s">
        <v>147</v>
      </c>
      <c r="D57" s="806">
        <v>4</v>
      </c>
      <c r="E57" s="807"/>
      <c r="F57" s="151"/>
    </row>
    <row r="58" spans="1:6" x14ac:dyDescent="0.25">
      <c r="A58" s="40" t="s">
        <v>440</v>
      </c>
      <c r="B58" s="157">
        <v>614</v>
      </c>
      <c r="C58" s="153" t="s">
        <v>150</v>
      </c>
      <c r="D58" s="806"/>
      <c r="E58" s="807"/>
      <c r="F58" s="151"/>
    </row>
    <row r="59" spans="1:6" x14ac:dyDescent="0.25">
      <c r="A59" s="40" t="s">
        <v>441</v>
      </c>
      <c r="B59" s="157" t="s">
        <v>442</v>
      </c>
      <c r="C59" s="153" t="s">
        <v>153</v>
      </c>
      <c r="D59" s="936">
        <f>SUM(D60:D63)</f>
        <v>67</v>
      </c>
      <c r="E59" s="937">
        <f>SUM(E60:E63)</f>
        <v>0</v>
      </c>
      <c r="F59" s="151"/>
    </row>
    <row r="60" spans="1:6" x14ac:dyDescent="0.25">
      <c r="A60" s="40" t="s">
        <v>443</v>
      </c>
      <c r="B60" s="157">
        <v>621</v>
      </c>
      <c r="C60" s="153" t="s">
        <v>156</v>
      </c>
      <c r="D60" s="806"/>
      <c r="E60" s="807"/>
      <c r="F60" s="151"/>
    </row>
    <row r="61" spans="1:6" x14ac:dyDescent="0.25">
      <c r="A61" s="40" t="s">
        <v>444</v>
      </c>
      <c r="B61" s="157">
        <v>622</v>
      </c>
      <c r="C61" s="153" t="s">
        <v>159</v>
      </c>
      <c r="D61" s="806"/>
      <c r="E61" s="807"/>
      <c r="F61" s="151"/>
    </row>
    <row r="62" spans="1:6" x14ac:dyDescent="0.25">
      <c r="A62" s="40" t="s">
        <v>445</v>
      </c>
      <c r="B62" s="157">
        <v>623</v>
      </c>
      <c r="C62" s="153" t="s">
        <v>162</v>
      </c>
      <c r="D62" s="806"/>
      <c r="E62" s="807"/>
      <c r="F62" s="151"/>
    </row>
    <row r="63" spans="1:6" x14ac:dyDescent="0.25">
      <c r="A63" s="40" t="s">
        <v>446</v>
      </c>
      <c r="B63" s="157">
        <v>624</v>
      </c>
      <c r="C63" s="153" t="s">
        <v>164</v>
      </c>
      <c r="D63" s="806">
        <v>67</v>
      </c>
      <c r="E63" s="807"/>
      <c r="F63" s="151"/>
    </row>
    <row r="64" spans="1:6" x14ac:dyDescent="0.25">
      <c r="A64" s="40" t="s">
        <v>447</v>
      </c>
      <c r="B64" s="157" t="s">
        <v>448</v>
      </c>
      <c r="C64" s="153" t="s">
        <v>167</v>
      </c>
      <c r="D64" s="936">
        <f>SUM(D65:D71)</f>
        <v>16078</v>
      </c>
      <c r="E64" s="937">
        <f>SUM(E65:E71)</f>
        <v>2</v>
      </c>
      <c r="F64" s="151"/>
    </row>
    <row r="65" spans="1:6" x14ac:dyDescent="0.25">
      <c r="A65" s="40" t="s">
        <v>449</v>
      </c>
      <c r="B65" s="157">
        <v>641</v>
      </c>
      <c r="C65" s="153" t="s">
        <v>170</v>
      </c>
      <c r="D65" s="806"/>
      <c r="E65" s="807"/>
      <c r="F65" s="151"/>
    </row>
    <row r="66" spans="1:6" x14ac:dyDescent="0.25">
      <c r="A66" s="40" t="s">
        <v>450</v>
      </c>
      <c r="B66" s="157">
        <v>642</v>
      </c>
      <c r="C66" s="153" t="s">
        <v>172</v>
      </c>
      <c r="D66" s="806">
        <v>74</v>
      </c>
      <c r="E66" s="807">
        <v>2</v>
      </c>
      <c r="F66" s="151"/>
    </row>
    <row r="67" spans="1:6" x14ac:dyDescent="0.25">
      <c r="A67" s="40" t="s">
        <v>451</v>
      </c>
      <c r="B67" s="157">
        <v>643</v>
      </c>
      <c r="C67" s="153" t="s">
        <v>175</v>
      </c>
      <c r="D67" s="806"/>
      <c r="E67" s="807"/>
      <c r="F67" s="151"/>
    </row>
    <row r="68" spans="1:6" x14ac:dyDescent="0.25">
      <c r="A68" s="40" t="s">
        <v>452</v>
      </c>
      <c r="B68" s="157">
        <v>644</v>
      </c>
      <c r="C68" s="153" t="s">
        <v>178</v>
      </c>
      <c r="D68" s="806">
        <v>605</v>
      </c>
      <c r="E68" s="807"/>
      <c r="F68" s="151"/>
    </row>
    <row r="69" spans="1:6" x14ac:dyDescent="0.25">
      <c r="A69" s="40" t="s">
        <v>453</v>
      </c>
      <c r="B69" s="157">
        <v>645</v>
      </c>
      <c r="C69" s="153" t="s">
        <v>181</v>
      </c>
      <c r="D69" s="806">
        <v>111</v>
      </c>
      <c r="E69" s="807"/>
      <c r="F69" s="151"/>
    </row>
    <row r="70" spans="1:6" x14ac:dyDescent="0.25">
      <c r="A70" s="40" t="s">
        <v>454</v>
      </c>
      <c r="B70" s="157">
        <v>648</v>
      </c>
      <c r="C70" s="153" t="s">
        <v>184</v>
      </c>
      <c r="D70" s="806">
        <v>450</v>
      </c>
      <c r="E70" s="807"/>
      <c r="F70" s="151"/>
    </row>
    <row r="71" spans="1:6" x14ac:dyDescent="0.25">
      <c r="A71" s="40" t="s">
        <v>455</v>
      </c>
      <c r="B71" s="157">
        <v>649</v>
      </c>
      <c r="C71" s="153" t="s">
        <v>187</v>
      </c>
      <c r="D71" s="806">
        <v>14838</v>
      </c>
      <c r="E71" s="807"/>
      <c r="F71" s="151"/>
    </row>
    <row r="72" spans="1:6" ht="12.75" customHeight="1" x14ac:dyDescent="0.25">
      <c r="A72" s="40" t="s">
        <v>701</v>
      </c>
      <c r="B72" s="157" t="s">
        <v>456</v>
      </c>
      <c r="C72" s="153" t="s">
        <v>189</v>
      </c>
      <c r="D72" s="936">
        <f>SUM(D73:D79)</f>
        <v>176</v>
      </c>
      <c r="E72" s="937">
        <f>SUM(E73:E79)</f>
        <v>0</v>
      </c>
      <c r="F72" s="151"/>
    </row>
    <row r="73" spans="1:6" x14ac:dyDescent="0.25">
      <c r="A73" s="40" t="s">
        <v>702</v>
      </c>
      <c r="B73" s="157">
        <v>652</v>
      </c>
      <c r="C73" s="153" t="s">
        <v>192</v>
      </c>
      <c r="D73" s="806">
        <v>60</v>
      </c>
      <c r="E73" s="807"/>
      <c r="F73" s="151"/>
    </row>
    <row r="74" spans="1:6" x14ac:dyDescent="0.25">
      <c r="A74" s="40" t="s">
        <v>457</v>
      </c>
      <c r="B74" s="157">
        <v>653</v>
      </c>
      <c r="C74" s="153" t="s">
        <v>194</v>
      </c>
      <c r="D74" s="806"/>
      <c r="E74" s="807"/>
      <c r="F74" s="151"/>
    </row>
    <row r="75" spans="1:6" x14ac:dyDescent="0.25">
      <c r="A75" s="40" t="s">
        <v>458</v>
      </c>
      <c r="B75" s="157">
        <v>654</v>
      </c>
      <c r="C75" s="153" t="s">
        <v>196</v>
      </c>
      <c r="D75" s="806">
        <v>116</v>
      </c>
      <c r="E75" s="807"/>
      <c r="F75" s="151"/>
    </row>
    <row r="76" spans="1:6" x14ac:dyDescent="0.25">
      <c r="A76" s="40" t="s">
        <v>459</v>
      </c>
      <c r="B76" s="157">
        <v>655</v>
      </c>
      <c r="C76" s="153" t="s">
        <v>199</v>
      </c>
      <c r="D76" s="806"/>
      <c r="E76" s="807"/>
      <c r="F76" s="151"/>
    </row>
    <row r="77" spans="1:6" x14ac:dyDescent="0.25">
      <c r="A77" s="40" t="s">
        <v>460</v>
      </c>
      <c r="B77" s="157">
        <v>656</v>
      </c>
      <c r="C77" s="153" t="s">
        <v>202</v>
      </c>
      <c r="D77" s="806"/>
      <c r="E77" s="807"/>
      <c r="F77" s="151"/>
    </row>
    <row r="78" spans="1:6" x14ac:dyDescent="0.25">
      <c r="A78" s="40" t="s">
        <v>461</v>
      </c>
      <c r="B78" s="157">
        <v>657</v>
      </c>
      <c r="C78" s="153" t="s">
        <v>205</v>
      </c>
      <c r="D78" s="806"/>
      <c r="E78" s="807"/>
      <c r="F78" s="151"/>
    </row>
    <row r="79" spans="1:6" x14ac:dyDescent="0.25">
      <c r="A79" s="40" t="s">
        <v>462</v>
      </c>
      <c r="B79" s="157">
        <v>659</v>
      </c>
      <c r="C79" s="153" t="s">
        <v>208</v>
      </c>
      <c r="D79" s="806"/>
      <c r="E79" s="807"/>
      <c r="F79" s="151"/>
    </row>
    <row r="80" spans="1:6" x14ac:dyDescent="0.25">
      <c r="A80" s="40" t="s">
        <v>463</v>
      </c>
      <c r="B80" s="157" t="s">
        <v>464</v>
      </c>
      <c r="C80" s="153" t="s">
        <v>211</v>
      </c>
      <c r="D80" s="936">
        <f>SUM(D81:D83)</f>
        <v>1024</v>
      </c>
      <c r="E80" s="937">
        <f>SUM(E81:E83)</f>
        <v>0</v>
      </c>
      <c r="F80" s="151"/>
    </row>
    <row r="81" spans="1:6" x14ac:dyDescent="0.25">
      <c r="A81" s="40" t="s">
        <v>465</v>
      </c>
      <c r="B81" s="157">
        <v>681</v>
      </c>
      <c r="C81" s="153" t="s">
        <v>214</v>
      </c>
      <c r="D81" s="806"/>
      <c r="E81" s="807"/>
      <c r="F81" s="151"/>
    </row>
    <row r="82" spans="1:6" x14ac:dyDescent="0.25">
      <c r="A82" s="40" t="s">
        <v>466</v>
      </c>
      <c r="B82" s="157">
        <v>682</v>
      </c>
      <c r="C82" s="153" t="s">
        <v>217</v>
      </c>
      <c r="D82" s="806">
        <v>1024</v>
      </c>
      <c r="E82" s="807"/>
      <c r="F82" s="151"/>
    </row>
    <row r="83" spans="1:6" x14ac:dyDescent="0.25">
      <c r="A83" s="40" t="s">
        <v>467</v>
      </c>
      <c r="B83" s="157">
        <v>684</v>
      </c>
      <c r="C83" s="153" t="s">
        <v>220</v>
      </c>
      <c r="D83" s="806"/>
      <c r="E83" s="807"/>
      <c r="F83" s="151"/>
    </row>
    <row r="84" spans="1:6" x14ac:dyDescent="0.25">
      <c r="A84" s="40" t="s">
        <v>468</v>
      </c>
      <c r="B84" s="157" t="s">
        <v>469</v>
      </c>
      <c r="C84" s="153" t="s">
        <v>223</v>
      </c>
      <c r="D84" s="936">
        <f>D85</f>
        <v>112759</v>
      </c>
      <c r="E84" s="937">
        <f>E85</f>
        <v>0</v>
      </c>
      <c r="F84" s="151"/>
    </row>
    <row r="85" spans="1:6" x14ac:dyDescent="0.25">
      <c r="A85" s="40" t="s">
        <v>470</v>
      </c>
      <c r="B85" s="157">
        <v>691</v>
      </c>
      <c r="C85" s="153" t="s">
        <v>226</v>
      </c>
      <c r="D85" s="806">
        <v>112759</v>
      </c>
      <c r="E85" s="807"/>
      <c r="F85" s="151"/>
    </row>
    <row r="86" spans="1:6" ht="25.5" x14ac:dyDescent="0.25">
      <c r="A86" s="40" t="s">
        <v>471</v>
      </c>
      <c r="B86" s="158" t="s">
        <v>660</v>
      </c>
      <c r="C86" s="153" t="s">
        <v>229</v>
      </c>
      <c r="D86" s="936">
        <f>D50+D54+D59+D64+D72+D80+D84</f>
        <v>139549</v>
      </c>
      <c r="E86" s="937">
        <f>E50+E54+E59+E64+E72+E80+E84</f>
        <v>2932</v>
      </c>
      <c r="F86" s="151"/>
    </row>
    <row r="87" spans="1:6" x14ac:dyDescent="0.25">
      <c r="A87" s="159" t="s">
        <v>472</v>
      </c>
      <c r="B87" s="157" t="s">
        <v>473</v>
      </c>
      <c r="C87" s="153" t="s">
        <v>232</v>
      </c>
      <c r="D87" s="936">
        <f>D86-D48</f>
        <v>644</v>
      </c>
      <c r="E87" s="937">
        <f>E86-E48</f>
        <v>588.9699999999998</v>
      </c>
      <c r="F87" s="151"/>
    </row>
    <row r="88" spans="1:6" x14ac:dyDescent="0.25">
      <c r="A88" s="40" t="s">
        <v>474</v>
      </c>
      <c r="B88" s="157">
        <v>591</v>
      </c>
      <c r="C88" s="153" t="s">
        <v>235</v>
      </c>
      <c r="D88" s="806">
        <v>68</v>
      </c>
      <c r="E88" s="807">
        <v>20</v>
      </c>
      <c r="F88" s="151"/>
    </row>
    <row r="89" spans="1:6" x14ac:dyDescent="0.25">
      <c r="A89" s="159" t="s">
        <v>475</v>
      </c>
      <c r="B89" s="157" t="s">
        <v>476</v>
      </c>
      <c r="C89" s="153" t="s">
        <v>238</v>
      </c>
      <c r="D89" s="806">
        <f>D87-D88</f>
        <v>576</v>
      </c>
      <c r="E89" s="807">
        <f>E87-E88</f>
        <v>568.9699999999998</v>
      </c>
      <c r="F89" s="151"/>
    </row>
    <row r="90" spans="1:6" ht="24" customHeight="1" x14ac:dyDescent="0.25">
      <c r="A90" s="989"/>
      <c r="B90" s="990"/>
      <c r="C90" s="991"/>
      <c r="D90" s="987" t="s">
        <v>713</v>
      </c>
      <c r="E90" s="988"/>
      <c r="F90" s="136"/>
    </row>
    <row r="91" spans="1:6" ht="12.75" customHeight="1" x14ac:dyDescent="0.25">
      <c r="A91" s="331" t="s">
        <v>477</v>
      </c>
      <c r="B91" s="332" t="s">
        <v>587</v>
      </c>
      <c r="C91" s="39" t="s">
        <v>241</v>
      </c>
      <c r="D91" s="996">
        <f>+D87+E87</f>
        <v>1232.9699999999998</v>
      </c>
      <c r="E91" s="997"/>
    </row>
    <row r="92" spans="1:6" ht="12.75" customHeight="1" thickBot="1" x14ac:dyDescent="0.3">
      <c r="A92" s="330" t="s">
        <v>478</v>
      </c>
      <c r="B92" s="53" t="s">
        <v>588</v>
      </c>
      <c r="C92" s="46" t="s">
        <v>244</v>
      </c>
      <c r="D92" s="979">
        <f>+D89+E89</f>
        <v>1144.9699999999998</v>
      </c>
      <c r="E92" s="980"/>
    </row>
    <row r="93" spans="1:6" ht="12.75" customHeight="1" x14ac:dyDescent="0.25">
      <c r="A93" s="160"/>
      <c r="B93" s="57"/>
      <c r="C93" s="57"/>
    </row>
    <row r="94" spans="1:6" ht="12.75" customHeight="1" x14ac:dyDescent="0.25">
      <c r="A94" s="54" t="s">
        <v>638</v>
      </c>
      <c r="B94" s="57"/>
      <c r="C94" s="57"/>
    </row>
    <row r="95" spans="1:6" ht="12.75" customHeight="1" x14ac:dyDescent="0.25">
      <c r="A95" s="188" t="s">
        <v>1167</v>
      </c>
      <c r="B95" s="57"/>
      <c r="C95" s="57"/>
    </row>
    <row r="96" spans="1:6" x14ac:dyDescent="0.25">
      <c r="A96" s="32" t="s">
        <v>663</v>
      </c>
      <c r="B96" s="33"/>
      <c r="C96" s="33"/>
    </row>
    <row r="97" spans="1:3" s="32" customFormat="1" x14ac:dyDescent="0.25">
      <c r="A97" s="188" t="s">
        <v>658</v>
      </c>
      <c r="B97" s="33"/>
      <c r="C97" s="33"/>
    </row>
    <row r="98" spans="1:3" s="32" customFormat="1" x14ac:dyDescent="0.25">
      <c r="A98" s="188" t="s">
        <v>1114</v>
      </c>
      <c r="B98" s="147"/>
      <c r="C98" s="147"/>
    </row>
  </sheetData>
  <customSheetViews>
    <customSheetView guid="{2AF6EA2A-E5C5-45EB-B6C4-875AD1E4E056}">
      <pane ySplit="5" topLeftCell="A6" activePane="bottomLeft" state="frozenSplit"/>
      <selection pane="bottomLeft" sqref="A1:E1"/>
      <rowBreaks count="1" manualBreakCount="1">
        <brk id="48" max="16383" man="1"/>
      </rowBreaks>
      <pageMargins left="0.70866141732283472" right="0" top="0.39370078740157483" bottom="0.39370078740157483" header="0.51181102362204722" footer="0.51181102362204722"/>
      <pageSetup paperSize="9" scale="80" orientation="portrait" r:id="rId1"/>
      <headerFooter alignWithMargins="0"/>
    </customSheetView>
  </customSheetViews>
  <mergeCells count="10">
    <mergeCell ref="A1:E1"/>
    <mergeCell ref="A2:E2"/>
    <mergeCell ref="B6:C6"/>
    <mergeCell ref="A4:E4"/>
    <mergeCell ref="D91:E91"/>
    <mergeCell ref="D92:E92"/>
    <mergeCell ref="A3:E3"/>
    <mergeCell ref="A49:E49"/>
    <mergeCell ref="D90:E90"/>
    <mergeCell ref="A90:C90"/>
  </mergeCells>
  <pageMargins left="0.70866141732283472" right="0" top="0.39370078740157483" bottom="0.39370078740157483" header="0.51181102362204722" footer="0.51181102362204722"/>
  <pageSetup paperSize="9" scale="83" fitToHeight="0" orientation="portrait" r:id="rId2"/>
  <headerFooter alignWithMargins="0"/>
  <rowBreaks count="1" manualBreakCount="1">
    <brk id="48" max="16383" man="1"/>
  </rowBreaks>
  <ignoredErrors>
    <ignoredError sqref="C7:C48 C50:C89 C91:C9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activeCell="C15" sqref="C15"/>
    </sheetView>
  </sheetViews>
  <sheetFormatPr defaultRowHeight="12.75" x14ac:dyDescent="0.25"/>
  <cols>
    <col min="1" max="1" width="13.28515625" style="16" customWidth="1"/>
    <col min="2" max="2" width="54.7109375" style="16" customWidth="1"/>
    <col min="3" max="3" width="14.28515625" style="90" customWidth="1"/>
    <col min="4" max="4" width="56.42578125" style="16" customWidth="1"/>
    <col min="5" max="5" width="9.140625" style="16"/>
    <col min="6" max="6" width="17.5703125" style="16" customWidth="1"/>
    <col min="7" max="16384" width="9.140625" style="16"/>
  </cols>
  <sheetData>
    <row r="1" spans="1:8" ht="15.75" x14ac:dyDescent="0.25">
      <c r="A1" s="11" t="s">
        <v>1151</v>
      </c>
      <c r="B1" s="12"/>
      <c r="C1" s="16"/>
      <c r="D1" s="12"/>
    </row>
    <row r="2" spans="1:8" ht="13.5" thickBot="1" x14ac:dyDescent="0.3">
      <c r="A2" s="12"/>
      <c r="B2" s="12"/>
      <c r="C2" s="109" t="s">
        <v>499</v>
      </c>
      <c r="D2" s="12"/>
    </row>
    <row r="3" spans="1:8" ht="13.5" thickBot="1" x14ac:dyDescent="0.3">
      <c r="A3" s="1293" t="s">
        <v>520</v>
      </c>
      <c r="B3" s="1294"/>
      <c r="C3" s="300">
        <v>3169</v>
      </c>
    </row>
    <row r="4" spans="1:8" ht="12.75" customHeight="1" x14ac:dyDescent="0.25">
      <c r="A4" s="1301" t="s">
        <v>522</v>
      </c>
      <c r="B4" s="722" t="s">
        <v>718</v>
      </c>
      <c r="C4" s="280">
        <v>3024</v>
      </c>
      <c r="D4" s="266"/>
      <c r="E4" s="267"/>
      <c r="F4" s="268"/>
      <c r="G4" s="267"/>
    </row>
    <row r="5" spans="1:8" ht="12.75" customHeight="1" x14ac:dyDescent="0.25">
      <c r="A5" s="1302"/>
      <c r="B5" s="723" t="s">
        <v>544</v>
      </c>
      <c r="C5" s="280"/>
      <c r="D5" s="266"/>
      <c r="E5" s="267"/>
      <c r="F5" s="268"/>
      <c r="G5" s="267"/>
    </row>
    <row r="6" spans="1:8" ht="12.75" customHeight="1" thickBot="1" x14ac:dyDescent="0.3">
      <c r="A6" s="1303"/>
      <c r="B6" s="724" t="s">
        <v>719</v>
      </c>
      <c r="C6" s="281"/>
      <c r="D6" s="266"/>
      <c r="E6" s="267"/>
      <c r="F6" s="268"/>
      <c r="G6" s="267"/>
    </row>
    <row r="7" spans="1:8" ht="16.5" customHeight="1" thickBot="1" x14ac:dyDescent="0.3">
      <c r="A7" s="1304"/>
      <c r="B7" s="725" t="s">
        <v>504</v>
      </c>
      <c r="C7" s="282">
        <f>SUM(C4:C6)</f>
        <v>3024</v>
      </c>
      <c r="D7" s="266"/>
      <c r="E7" s="267"/>
      <c r="F7" s="268"/>
      <c r="G7" s="267"/>
    </row>
    <row r="8" spans="1:8" ht="16.5" customHeight="1" thickBot="1" x14ac:dyDescent="0.3">
      <c r="A8" s="726" t="s">
        <v>526</v>
      </c>
      <c r="B8" s="727" t="s">
        <v>504</v>
      </c>
      <c r="C8" s="283">
        <v>2641</v>
      </c>
      <c r="D8" s="266"/>
      <c r="E8" s="267"/>
      <c r="F8" s="268"/>
      <c r="G8" s="267"/>
    </row>
    <row r="9" spans="1:8" ht="16.5" customHeight="1" thickBot="1" x14ac:dyDescent="0.3">
      <c r="A9" s="1305" t="s">
        <v>545</v>
      </c>
      <c r="B9" s="1306"/>
      <c r="C9" s="253">
        <f>C3+C7-C8</f>
        <v>3552</v>
      </c>
      <c r="D9" s="266"/>
      <c r="E9" s="267"/>
      <c r="F9" s="268"/>
      <c r="G9" s="267"/>
    </row>
    <row r="10" spans="1:8" ht="15" customHeight="1" x14ac:dyDescent="0.25">
      <c r="A10" s="100"/>
      <c r="B10" s="115"/>
      <c r="C10" s="217"/>
      <c r="D10" s="266"/>
      <c r="E10" s="267"/>
      <c r="F10" s="268"/>
      <c r="G10" s="267"/>
    </row>
    <row r="11" spans="1:8" x14ac:dyDescent="0.25">
      <c r="A11" s="12" t="s">
        <v>638</v>
      </c>
      <c r="B11" s="269"/>
      <c r="C11" s="829"/>
      <c r="D11" s="269"/>
      <c r="E11" s="270"/>
      <c r="F11" s="266"/>
      <c r="G11" s="266"/>
      <c r="H11" s="266"/>
    </row>
    <row r="12" spans="1:8" x14ac:dyDescent="0.25">
      <c r="A12" s="304" t="s">
        <v>873</v>
      </c>
      <c r="B12" s="303"/>
      <c r="C12" s="830"/>
      <c r="D12" s="269"/>
      <c r="E12" s="270"/>
      <c r="F12" s="266"/>
      <c r="G12" s="266"/>
      <c r="H12" s="266"/>
    </row>
    <row r="13" spans="1:8" x14ac:dyDescent="0.25">
      <c r="A13" s="17" t="s">
        <v>1178</v>
      </c>
      <c r="B13" s="117"/>
      <c r="C13" s="831"/>
      <c r="D13" s="117"/>
      <c r="E13" s="171"/>
      <c r="F13" s="171"/>
      <c r="G13" s="171"/>
      <c r="H13" s="171"/>
    </row>
    <row r="14" spans="1:8" x14ac:dyDescent="0.25">
      <c r="A14" s="183"/>
      <c r="B14" s="183"/>
      <c r="C14" s="271"/>
      <c r="D14" s="272"/>
      <c r="E14" s="273"/>
      <c r="F14" s="273"/>
      <c r="G14" s="273"/>
      <c r="H14" s="274"/>
    </row>
    <row r="15" spans="1:8" x14ac:dyDescent="0.25">
      <c r="A15" s="183"/>
      <c r="B15" s="183"/>
      <c r="C15" s="275"/>
      <c r="D15" s="183"/>
      <c r="E15" s="274"/>
      <c r="F15" s="274"/>
      <c r="G15" s="273"/>
      <c r="H15" s="274"/>
    </row>
    <row r="16" spans="1:8" x14ac:dyDescent="0.25">
      <c r="A16" s="276"/>
      <c r="B16" s="276"/>
      <c r="C16" s="277"/>
      <c r="D16" s="274"/>
      <c r="E16" s="274"/>
      <c r="F16" s="274"/>
      <c r="G16" s="274"/>
      <c r="H16" s="274"/>
    </row>
    <row r="17" spans="1:8" x14ac:dyDescent="0.25">
      <c r="A17" s="278"/>
      <c r="B17" s="278"/>
      <c r="C17" s="279"/>
      <c r="D17" s="278"/>
      <c r="E17" s="278"/>
      <c r="F17" s="278"/>
      <c r="G17" s="278"/>
      <c r="H17" s="278"/>
    </row>
    <row r="18" spans="1:8" x14ac:dyDescent="0.25">
      <c r="A18" s="278"/>
      <c r="B18" s="278"/>
      <c r="C18" s="279"/>
      <c r="D18" s="278"/>
      <c r="E18" s="278"/>
      <c r="F18" s="278"/>
      <c r="G18" s="278"/>
      <c r="H18" s="278"/>
    </row>
    <row r="19" spans="1:8" x14ac:dyDescent="0.25">
      <c r="A19" s="171"/>
      <c r="B19" s="171"/>
      <c r="C19" s="184"/>
      <c r="D19" s="171"/>
      <c r="E19" s="171"/>
      <c r="F19" s="171"/>
      <c r="G19" s="171"/>
      <c r="H19" s="171"/>
    </row>
    <row r="20" spans="1:8" x14ac:dyDescent="0.25">
      <c r="A20" s="171"/>
      <c r="B20" s="171"/>
      <c r="C20" s="184"/>
      <c r="D20" s="171"/>
      <c r="E20" s="171"/>
      <c r="F20" s="171"/>
      <c r="G20" s="171"/>
      <c r="H20" s="171"/>
    </row>
    <row r="21" spans="1:8" x14ac:dyDescent="0.25">
      <c r="A21" s="171"/>
      <c r="B21" s="171"/>
      <c r="C21" s="184"/>
      <c r="D21" s="171"/>
      <c r="E21" s="171"/>
      <c r="F21" s="171"/>
      <c r="G21" s="171"/>
      <c r="H21" s="171"/>
    </row>
    <row r="22" spans="1:8" x14ac:dyDescent="0.25">
      <c r="A22" s="171"/>
      <c r="B22" s="171"/>
      <c r="C22" s="184"/>
      <c r="D22" s="171"/>
      <c r="E22" s="171"/>
      <c r="F22" s="171"/>
      <c r="G22" s="171"/>
      <c r="H22" s="171"/>
    </row>
    <row r="23" spans="1:8" x14ac:dyDescent="0.25">
      <c r="A23" s="171"/>
      <c r="B23" s="171"/>
      <c r="C23" s="184"/>
      <c r="D23" s="171"/>
      <c r="E23" s="171"/>
      <c r="F23" s="171"/>
      <c r="G23" s="171"/>
      <c r="H23" s="171"/>
    </row>
    <row r="24" spans="1:8" x14ac:dyDescent="0.25">
      <c r="A24" s="171"/>
      <c r="B24" s="171"/>
      <c r="C24" s="184"/>
      <c r="D24" s="171"/>
      <c r="E24" s="171"/>
      <c r="F24" s="171"/>
      <c r="G24" s="171"/>
      <c r="H24" s="171"/>
    </row>
    <row r="25" spans="1:8" x14ac:dyDescent="0.25">
      <c r="A25" s="171"/>
      <c r="B25" s="171"/>
      <c r="C25" s="184"/>
      <c r="D25" s="171"/>
      <c r="E25" s="171"/>
      <c r="F25" s="171"/>
      <c r="G25" s="171"/>
      <c r="H25" s="171"/>
    </row>
    <row r="26" spans="1:8" x14ac:dyDescent="0.25">
      <c r="A26" s="171"/>
      <c r="B26" s="171"/>
      <c r="C26" s="184"/>
      <c r="D26" s="171"/>
      <c r="E26" s="171"/>
      <c r="F26" s="171"/>
      <c r="G26" s="171"/>
      <c r="H26" s="171"/>
    </row>
    <row r="27" spans="1:8" x14ac:dyDescent="0.25">
      <c r="A27" s="171"/>
      <c r="B27" s="171"/>
      <c r="C27" s="184"/>
      <c r="D27" s="171"/>
      <c r="E27" s="171"/>
      <c r="F27" s="171"/>
      <c r="G27" s="171"/>
      <c r="H27" s="171"/>
    </row>
    <row r="28" spans="1:8" x14ac:dyDescent="0.25">
      <c r="A28" s="171"/>
      <c r="B28" s="171"/>
      <c r="C28" s="184"/>
      <c r="D28" s="171"/>
      <c r="E28" s="171"/>
      <c r="F28" s="171"/>
      <c r="G28" s="171"/>
      <c r="H28" s="171"/>
    </row>
    <row r="29" spans="1:8" x14ac:dyDescent="0.25">
      <c r="A29" s="171"/>
      <c r="B29" s="171"/>
      <c r="C29" s="184"/>
      <c r="D29" s="171"/>
      <c r="E29" s="171"/>
      <c r="F29" s="171"/>
      <c r="G29" s="171"/>
      <c r="H29" s="171"/>
    </row>
    <row r="30" spans="1:8" x14ac:dyDescent="0.25">
      <c r="A30" s="171"/>
      <c r="B30" s="171"/>
      <c r="C30" s="184"/>
      <c r="D30" s="171"/>
      <c r="E30" s="171"/>
      <c r="F30" s="171"/>
      <c r="G30" s="171"/>
      <c r="H30" s="171"/>
    </row>
    <row r="31" spans="1:8" x14ac:dyDescent="0.25">
      <c r="A31" s="171"/>
      <c r="B31" s="171"/>
      <c r="C31" s="184"/>
      <c r="D31" s="171"/>
      <c r="E31" s="171"/>
      <c r="F31" s="171"/>
      <c r="G31" s="171"/>
      <c r="H31" s="171"/>
    </row>
    <row r="32" spans="1:8" x14ac:dyDescent="0.25">
      <c r="A32" s="171"/>
      <c r="B32" s="171"/>
      <c r="C32" s="184"/>
      <c r="D32" s="171"/>
      <c r="E32" s="171"/>
      <c r="F32" s="171"/>
      <c r="G32" s="171"/>
      <c r="H32" s="171"/>
    </row>
    <row r="33" spans="1:8" x14ac:dyDescent="0.25">
      <c r="A33" s="171"/>
      <c r="B33" s="171"/>
      <c r="C33" s="184"/>
      <c r="D33" s="171"/>
      <c r="E33" s="171"/>
      <c r="F33" s="171"/>
      <c r="G33" s="171"/>
      <c r="H33" s="171"/>
    </row>
  </sheetData>
  <sheetProtection insertRows="0"/>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3">
    <mergeCell ref="A4:A7"/>
    <mergeCell ref="A3:B3"/>
    <mergeCell ref="A9:B9"/>
  </mergeCells>
  <printOptions horizontalCentered="1"/>
  <pageMargins left="0.78740157480314965" right="0.78740157480314965" top="0.98425196850393704" bottom="0.98425196850393704" header="0.51181102362204722" footer="0.51181102362204722"/>
  <pageSetup paperSize="9" orientation="portrait" cellComments="asDisplayed"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Normal="100" workbookViewId="0">
      <selection activeCell="C3" sqref="C3"/>
    </sheetView>
  </sheetViews>
  <sheetFormatPr defaultRowHeight="12.75" x14ac:dyDescent="0.2"/>
  <cols>
    <col min="1" max="1" width="15.5703125" style="61" customWidth="1"/>
    <col min="2" max="2" width="32" style="61" customWidth="1"/>
    <col min="3" max="3" width="17.85546875" style="95" customWidth="1"/>
    <col min="4" max="16384" width="9.140625" style="61"/>
  </cols>
  <sheetData>
    <row r="1" spans="1:5" ht="13.5" customHeight="1" x14ac:dyDescent="0.25">
      <c r="A1" s="78" t="s">
        <v>1152</v>
      </c>
      <c r="B1" s="63"/>
      <c r="D1" s="63"/>
      <c r="E1" s="63"/>
    </row>
    <row r="2" spans="1:5" ht="13.5" thickBot="1" x14ac:dyDescent="0.25">
      <c r="A2" s="63"/>
      <c r="B2" s="63"/>
      <c r="C2" s="96" t="s">
        <v>499</v>
      </c>
      <c r="D2" s="63"/>
      <c r="E2" s="63"/>
    </row>
    <row r="3" spans="1:5" ht="13.5" thickBot="1" x14ac:dyDescent="0.25">
      <c r="A3" s="1293" t="s">
        <v>520</v>
      </c>
      <c r="B3" s="1294"/>
      <c r="C3" s="300">
        <v>0</v>
      </c>
      <c r="D3" s="63"/>
      <c r="E3" s="63"/>
    </row>
    <row r="4" spans="1:5" x14ac:dyDescent="0.2">
      <c r="A4" s="1288" t="s">
        <v>522</v>
      </c>
      <c r="B4" s="739" t="s">
        <v>1158</v>
      </c>
      <c r="C4" s="252"/>
      <c r="D4" s="63"/>
      <c r="E4" s="63"/>
    </row>
    <row r="5" spans="1:5" x14ac:dyDescent="0.2">
      <c r="A5" s="1289"/>
      <c r="B5" s="740" t="s">
        <v>546</v>
      </c>
      <c r="C5" s="193"/>
      <c r="D5" s="63"/>
      <c r="E5" s="63"/>
    </row>
    <row r="6" spans="1:5" x14ac:dyDescent="0.2">
      <c r="A6" s="1289"/>
      <c r="B6" s="740" t="s">
        <v>523</v>
      </c>
      <c r="C6" s="193"/>
      <c r="D6" s="63"/>
      <c r="E6" s="63"/>
    </row>
    <row r="7" spans="1:5" x14ac:dyDescent="0.2">
      <c r="A7" s="1289"/>
      <c r="B7" s="744" t="s">
        <v>525</v>
      </c>
      <c r="C7" s="197"/>
      <c r="D7" s="63"/>
      <c r="E7" s="63"/>
    </row>
    <row r="8" spans="1:5" ht="13.5" thickBot="1" x14ac:dyDescent="0.25">
      <c r="A8" s="1289"/>
      <c r="B8" s="744" t="s">
        <v>715</v>
      </c>
      <c r="C8" s="197"/>
      <c r="D8" s="63"/>
      <c r="E8" s="63"/>
    </row>
    <row r="9" spans="1:5" ht="13.5" thickBot="1" x14ac:dyDescent="0.25">
      <c r="A9" s="1290"/>
      <c r="B9" s="741" t="s">
        <v>504</v>
      </c>
      <c r="C9" s="284">
        <f>SUM(C4:C8)</f>
        <v>0</v>
      </c>
      <c r="D9" s="63"/>
      <c r="E9" s="63"/>
    </row>
    <row r="10" spans="1:5" x14ac:dyDescent="0.2">
      <c r="A10" s="1307" t="s">
        <v>526</v>
      </c>
      <c r="B10" s="739" t="s">
        <v>547</v>
      </c>
      <c r="C10" s="191"/>
      <c r="D10" s="63"/>
      <c r="E10" s="63"/>
    </row>
    <row r="11" spans="1:5" x14ac:dyDescent="0.2">
      <c r="A11" s="1289"/>
      <c r="B11" s="740" t="s">
        <v>548</v>
      </c>
      <c r="C11" s="193"/>
      <c r="D11" s="63"/>
      <c r="E11" s="63"/>
    </row>
    <row r="12" spans="1:5" x14ac:dyDescent="0.2">
      <c r="A12" s="1289"/>
      <c r="B12" s="740" t="s">
        <v>528</v>
      </c>
      <c r="C12" s="193"/>
      <c r="D12" s="63"/>
      <c r="E12" s="63"/>
    </row>
    <row r="13" spans="1:5" x14ac:dyDescent="0.2">
      <c r="A13" s="1289"/>
      <c r="B13" s="740" t="s">
        <v>530</v>
      </c>
      <c r="C13" s="193"/>
      <c r="D13" s="63"/>
      <c r="E13" s="63"/>
    </row>
    <row r="14" spans="1:5" ht="13.5" thickBot="1" x14ac:dyDescent="0.25">
      <c r="A14" s="1289"/>
      <c r="B14" s="740" t="s">
        <v>716</v>
      </c>
      <c r="C14" s="193"/>
      <c r="D14" s="63"/>
      <c r="E14" s="63"/>
    </row>
    <row r="15" spans="1:5" ht="13.5" thickBot="1" x14ac:dyDescent="0.25">
      <c r="A15" s="1290"/>
      <c r="B15" s="741" t="s">
        <v>504</v>
      </c>
      <c r="C15" s="284">
        <f>SUM(C10:C14)</f>
        <v>0</v>
      </c>
      <c r="D15" s="63"/>
      <c r="E15" s="63"/>
    </row>
    <row r="16" spans="1:5" ht="13.5" thickBot="1" x14ac:dyDescent="0.25">
      <c r="A16" s="1293" t="s">
        <v>521</v>
      </c>
      <c r="B16" s="1294"/>
      <c r="C16" s="284">
        <f>C3+C9-C15</f>
        <v>0</v>
      </c>
      <c r="D16" s="63"/>
      <c r="E16" s="63"/>
    </row>
    <row r="17" spans="1:5" x14ac:dyDescent="0.2">
      <c r="A17" s="63"/>
      <c r="B17" s="31"/>
      <c r="C17" s="93"/>
      <c r="D17" s="63"/>
      <c r="E17" s="63"/>
    </row>
    <row r="18" spans="1:5" x14ac:dyDescent="0.2">
      <c r="A18" s="12" t="s">
        <v>638</v>
      </c>
      <c r="B18" s="63"/>
      <c r="C18" s="93"/>
      <c r="D18" s="63"/>
      <c r="E18" s="63"/>
    </row>
    <row r="19" spans="1:5" x14ac:dyDescent="0.2">
      <c r="A19" s="17" t="s">
        <v>1157</v>
      </c>
      <c r="B19" s="63"/>
      <c r="C19" s="93"/>
      <c r="D19" s="63"/>
      <c r="E19" s="63"/>
    </row>
    <row r="20" spans="1:5" x14ac:dyDescent="0.2">
      <c r="A20" s="63"/>
      <c r="B20" s="63"/>
      <c r="C20" s="93"/>
      <c r="D20" s="63"/>
      <c r="E20" s="63"/>
    </row>
    <row r="21" spans="1:5" x14ac:dyDescent="0.2">
      <c r="A21" s="63"/>
      <c r="B21" s="63"/>
      <c r="C21" s="93"/>
      <c r="D21" s="63"/>
      <c r="E21" s="63"/>
    </row>
    <row r="22" spans="1:5" x14ac:dyDescent="0.2">
      <c r="A22" s="63"/>
      <c r="B22" s="63"/>
      <c r="C22" s="93"/>
      <c r="D22" s="63"/>
      <c r="E22" s="63"/>
    </row>
  </sheetData>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r:id="rId1"/>
      <headerFooter alignWithMargins="0"/>
    </customSheetView>
  </customSheetViews>
  <mergeCells count="4">
    <mergeCell ref="A4:A9"/>
    <mergeCell ref="A10:A15"/>
    <mergeCell ref="A3:B3"/>
    <mergeCell ref="A16:B16"/>
  </mergeCells>
  <printOptions horizontalCentered="1"/>
  <pageMargins left="0.78740157480314965" right="0.78740157480314965" top="0.98425196850393704" bottom="0.98425196850393704" header="0.51181102362204722" footer="0.51181102362204722"/>
  <pageSetup paperSize="9"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Normal="100" workbookViewId="0">
      <selection activeCell="D25" sqref="D25"/>
    </sheetView>
  </sheetViews>
  <sheetFormatPr defaultRowHeight="12.75" x14ac:dyDescent="0.25"/>
  <cols>
    <col min="1" max="1" width="11.85546875" style="16" customWidth="1"/>
    <col min="2" max="2" width="6.85546875" style="16" customWidth="1"/>
    <col min="3" max="3" width="68.42578125" style="16" customWidth="1"/>
    <col min="4" max="6" width="10.42578125" style="90" customWidth="1"/>
    <col min="7" max="7" width="17.5703125" style="16" customWidth="1"/>
    <col min="8" max="16384" width="9.140625" style="16"/>
  </cols>
  <sheetData>
    <row r="1" spans="1:9" ht="15.75" x14ac:dyDescent="0.25">
      <c r="A1" s="11" t="s">
        <v>1153</v>
      </c>
      <c r="B1" s="12"/>
      <c r="C1" s="12"/>
      <c r="D1" s="89"/>
      <c r="E1" s="89"/>
      <c r="G1" s="12"/>
      <c r="H1" s="12"/>
      <c r="I1" s="12"/>
    </row>
    <row r="2" spans="1:9" ht="13.5" thickBot="1" x14ac:dyDescent="0.3">
      <c r="A2" s="12"/>
      <c r="B2" s="12"/>
      <c r="C2" s="12"/>
      <c r="D2" s="89"/>
      <c r="E2" s="89"/>
      <c r="F2" s="109" t="s">
        <v>499</v>
      </c>
      <c r="G2" s="12"/>
      <c r="H2" s="12"/>
      <c r="I2" s="12"/>
    </row>
    <row r="3" spans="1:9" s="29" customFormat="1" ht="17.25" customHeight="1" thickBot="1" x14ac:dyDescent="0.3">
      <c r="A3" s="110"/>
      <c r="B3" s="111"/>
      <c r="C3" s="112" t="s">
        <v>512</v>
      </c>
      <c r="D3" s="113" t="s">
        <v>549</v>
      </c>
      <c r="E3" s="113" t="s">
        <v>550</v>
      </c>
      <c r="F3" s="114" t="s">
        <v>505</v>
      </c>
      <c r="G3" s="28"/>
      <c r="H3" s="28"/>
      <c r="I3" s="28"/>
    </row>
    <row r="4" spans="1:9" ht="12.75" customHeight="1" x14ac:dyDescent="0.25">
      <c r="A4" s="1303" t="s">
        <v>520</v>
      </c>
      <c r="B4" s="745" t="s">
        <v>551</v>
      </c>
      <c r="C4" s="745"/>
      <c r="D4" s="190">
        <v>231</v>
      </c>
      <c r="E4" s="190"/>
      <c r="F4" s="285">
        <f t="shared" ref="F4:F17" si="0">SUM(D4:E4)</f>
        <v>231</v>
      </c>
      <c r="G4" s="12"/>
      <c r="H4" s="12"/>
      <c r="I4" s="12"/>
    </row>
    <row r="5" spans="1:9" ht="12.75" customHeight="1" x14ac:dyDescent="0.25">
      <c r="A5" s="1303"/>
      <c r="B5" s="740" t="s">
        <v>552</v>
      </c>
      <c r="C5" s="740"/>
      <c r="D5" s="192"/>
      <c r="E5" s="192"/>
      <c r="F5" s="286">
        <f t="shared" si="0"/>
        <v>0</v>
      </c>
      <c r="G5" s="115"/>
      <c r="H5" s="116"/>
      <c r="I5" s="12"/>
    </row>
    <row r="6" spans="1:9" ht="12.75" customHeight="1" x14ac:dyDescent="0.25">
      <c r="A6" s="1303"/>
      <c r="B6" s="740" t="s">
        <v>598</v>
      </c>
      <c r="C6" s="740"/>
      <c r="D6" s="287"/>
      <c r="E6" s="192"/>
      <c r="F6" s="288">
        <f t="shared" si="0"/>
        <v>0</v>
      </c>
      <c r="G6" s="115"/>
      <c r="H6" s="116"/>
      <c r="I6" s="12"/>
    </row>
    <row r="7" spans="1:9" ht="12.75" customHeight="1" thickBot="1" x14ac:dyDescent="0.3">
      <c r="A7" s="1303"/>
      <c r="B7" s="744" t="s">
        <v>599</v>
      </c>
      <c r="C7" s="746"/>
      <c r="D7" s="289">
        <v>5</v>
      </c>
      <c r="E7" s="196"/>
      <c r="F7" s="290">
        <f t="shared" si="0"/>
        <v>5</v>
      </c>
      <c r="G7" s="115"/>
      <c r="H7" s="116"/>
      <c r="I7" s="12"/>
    </row>
    <row r="8" spans="1:9" ht="13.5" thickBot="1" x14ac:dyDescent="0.3">
      <c r="A8" s="1304"/>
      <c r="B8" s="747" t="s">
        <v>505</v>
      </c>
      <c r="C8" s="747"/>
      <c r="D8" s="291">
        <f>SUM(D4:D7)</f>
        <v>236</v>
      </c>
      <c r="E8" s="291">
        <f>SUM(E4:E7)</f>
        <v>0</v>
      </c>
      <c r="F8" s="292">
        <f>SUM(F4:F7)</f>
        <v>236</v>
      </c>
      <c r="G8" s="115"/>
      <c r="H8" s="116"/>
      <c r="I8" s="12"/>
    </row>
    <row r="9" spans="1:9" x14ac:dyDescent="0.25">
      <c r="A9" s="1301" t="s">
        <v>553</v>
      </c>
      <c r="B9" s="745" t="s">
        <v>551</v>
      </c>
      <c r="C9" s="748"/>
      <c r="D9" s="293">
        <v>1011</v>
      </c>
      <c r="E9" s="293"/>
      <c r="F9" s="294">
        <f t="shared" si="0"/>
        <v>1011</v>
      </c>
      <c r="G9" s="117"/>
      <c r="H9" s="117"/>
      <c r="I9" s="117"/>
    </row>
    <row r="10" spans="1:9" x14ac:dyDescent="0.25">
      <c r="A10" s="1302"/>
      <c r="B10" s="740" t="s">
        <v>552</v>
      </c>
      <c r="C10" s="749"/>
      <c r="D10" s="190"/>
      <c r="E10" s="192"/>
      <c r="F10" s="295">
        <f t="shared" si="0"/>
        <v>0</v>
      </c>
      <c r="G10" s="117"/>
      <c r="H10" s="117"/>
      <c r="I10" s="117"/>
    </row>
    <row r="11" spans="1:9" x14ac:dyDescent="0.25">
      <c r="A11" s="1302"/>
      <c r="B11" s="740" t="s">
        <v>598</v>
      </c>
      <c r="C11" s="749"/>
      <c r="D11" s="190"/>
      <c r="E11" s="192"/>
      <c r="F11" s="295">
        <f t="shared" si="0"/>
        <v>0</v>
      </c>
      <c r="G11" s="12"/>
      <c r="H11" s="12"/>
      <c r="I11" s="12"/>
    </row>
    <row r="12" spans="1:9" ht="13.5" thickBot="1" x14ac:dyDescent="0.3">
      <c r="A12" s="1302"/>
      <c r="B12" s="744" t="s">
        <v>599</v>
      </c>
      <c r="C12" s="749"/>
      <c r="D12" s="192">
        <v>26</v>
      </c>
      <c r="E12" s="192"/>
      <c r="F12" s="296">
        <f t="shared" si="0"/>
        <v>26</v>
      </c>
      <c r="G12" s="12"/>
      <c r="H12" s="12"/>
      <c r="I12" s="12"/>
    </row>
    <row r="13" spans="1:9" ht="13.5" thickBot="1" x14ac:dyDescent="0.3">
      <c r="A13" s="1308"/>
      <c r="B13" s="750" t="s">
        <v>504</v>
      </c>
      <c r="C13" s="750"/>
      <c r="D13" s="297">
        <f>SUM(D9:D12)</f>
        <v>1037</v>
      </c>
      <c r="E13" s="297">
        <f>SUM(E9:E12)</f>
        <v>0</v>
      </c>
      <c r="F13" s="298">
        <f>SUM(D13:E13)</f>
        <v>1037</v>
      </c>
      <c r="G13" s="12"/>
      <c r="H13" s="12"/>
      <c r="I13" s="12"/>
    </row>
    <row r="14" spans="1:9" x14ac:dyDescent="0.25">
      <c r="A14" s="1301" t="s">
        <v>554</v>
      </c>
      <c r="B14" s="745" t="s">
        <v>551</v>
      </c>
      <c r="C14" s="751"/>
      <c r="D14" s="190">
        <v>873</v>
      </c>
      <c r="E14" s="190"/>
      <c r="F14" s="295">
        <f t="shared" si="0"/>
        <v>873</v>
      </c>
      <c r="G14" s="117"/>
      <c r="H14" s="117"/>
      <c r="I14" s="117"/>
    </row>
    <row r="15" spans="1:9" x14ac:dyDescent="0.25">
      <c r="A15" s="1302"/>
      <c r="B15" s="740" t="s">
        <v>552</v>
      </c>
      <c r="C15" s="749"/>
      <c r="D15" s="190"/>
      <c r="E15" s="192"/>
      <c r="F15" s="295">
        <f t="shared" si="0"/>
        <v>0</v>
      </c>
      <c r="G15" s="117"/>
      <c r="H15" s="117"/>
      <c r="I15" s="117"/>
    </row>
    <row r="16" spans="1:9" x14ac:dyDescent="0.25">
      <c r="A16" s="1302"/>
      <c r="B16" s="740" t="s">
        <v>598</v>
      </c>
      <c r="C16" s="749"/>
      <c r="D16" s="190"/>
      <c r="E16" s="192"/>
      <c r="F16" s="295">
        <f t="shared" si="0"/>
        <v>0</v>
      </c>
      <c r="G16" s="12"/>
      <c r="H16" s="12"/>
      <c r="I16" s="12"/>
    </row>
    <row r="17" spans="1:9" ht="13.5" thickBot="1" x14ac:dyDescent="0.3">
      <c r="A17" s="1302"/>
      <c r="B17" s="744" t="s">
        <v>599</v>
      </c>
      <c r="C17" s="749"/>
      <c r="D17" s="192">
        <v>1</v>
      </c>
      <c r="E17" s="192"/>
      <c r="F17" s="296">
        <f t="shared" si="0"/>
        <v>1</v>
      </c>
      <c r="G17" s="12"/>
      <c r="H17" s="12"/>
      <c r="I17" s="12"/>
    </row>
    <row r="18" spans="1:9" ht="13.5" thickBot="1" x14ac:dyDescent="0.3">
      <c r="A18" s="1308"/>
      <c r="B18" s="747" t="s">
        <v>505</v>
      </c>
      <c r="C18" s="750"/>
      <c r="D18" s="297">
        <f>SUM(D14:D17)</f>
        <v>874</v>
      </c>
      <c r="E18" s="297">
        <f>SUM(E14:E17)</f>
        <v>0</v>
      </c>
      <c r="F18" s="298">
        <f>SUM(D18:E18)</f>
        <v>874</v>
      </c>
      <c r="G18" s="12"/>
      <c r="H18" s="12"/>
      <c r="I18" s="12"/>
    </row>
    <row r="19" spans="1:9" x14ac:dyDescent="0.25">
      <c r="A19" s="1303" t="s">
        <v>521</v>
      </c>
      <c r="B19" s="745" t="s">
        <v>551</v>
      </c>
      <c r="C19" s="745"/>
      <c r="D19" s="299">
        <f t="shared" ref="D19:E22" si="1">D4+D9-D14</f>
        <v>369</v>
      </c>
      <c r="E19" s="299">
        <f t="shared" si="1"/>
        <v>0</v>
      </c>
      <c r="F19" s="285">
        <f>SUM(D19:E19)</f>
        <v>369</v>
      </c>
      <c r="G19" s="12"/>
      <c r="H19" s="12"/>
      <c r="I19" s="12"/>
    </row>
    <row r="20" spans="1:9" x14ac:dyDescent="0.25">
      <c r="A20" s="1303"/>
      <c r="B20" s="740" t="s">
        <v>552</v>
      </c>
      <c r="C20" s="740"/>
      <c r="D20" s="299">
        <f t="shared" si="1"/>
        <v>0</v>
      </c>
      <c r="E20" s="299">
        <f t="shared" si="1"/>
        <v>0</v>
      </c>
      <c r="F20" s="286">
        <f>SUM(D20:E20)</f>
        <v>0</v>
      </c>
      <c r="G20" s="12"/>
      <c r="H20" s="12"/>
      <c r="I20" s="12"/>
    </row>
    <row r="21" spans="1:9" x14ac:dyDescent="0.25">
      <c r="A21" s="1303"/>
      <c r="B21" s="740" t="s">
        <v>598</v>
      </c>
      <c r="C21" s="740"/>
      <c r="D21" s="299">
        <f t="shared" si="1"/>
        <v>0</v>
      </c>
      <c r="E21" s="299">
        <f t="shared" si="1"/>
        <v>0</v>
      </c>
      <c r="F21" s="288">
        <f>SUM(D21:E21)</f>
        <v>0</v>
      </c>
      <c r="G21" s="12"/>
      <c r="H21" s="12"/>
      <c r="I21" s="12"/>
    </row>
    <row r="22" spans="1:9" ht="13.5" thickBot="1" x14ac:dyDescent="0.3">
      <c r="A22" s="1303"/>
      <c r="B22" s="744" t="s">
        <v>599</v>
      </c>
      <c r="C22" s="740"/>
      <c r="D22" s="299">
        <f t="shared" si="1"/>
        <v>30</v>
      </c>
      <c r="E22" s="299">
        <f t="shared" si="1"/>
        <v>0</v>
      </c>
      <c r="F22" s="288">
        <f>SUM(D22:E22)</f>
        <v>30</v>
      </c>
      <c r="G22" s="12"/>
      <c r="H22" s="12"/>
      <c r="I22" s="12"/>
    </row>
    <row r="23" spans="1:9" ht="13.5" thickBot="1" x14ac:dyDescent="0.3">
      <c r="A23" s="1304"/>
      <c r="B23" s="747" t="s">
        <v>505</v>
      </c>
      <c r="C23" s="747"/>
      <c r="D23" s="291">
        <f>SUM(D19:D22)</f>
        <v>399</v>
      </c>
      <c r="E23" s="291">
        <f>SUM(E19:E22)</f>
        <v>0</v>
      </c>
      <c r="F23" s="292">
        <f>SUM(F19:F22)</f>
        <v>399</v>
      </c>
    </row>
    <row r="25" spans="1:9" x14ac:dyDescent="0.25">
      <c r="A25" s="118"/>
      <c r="D25" s="119"/>
    </row>
    <row r="26" spans="1:9" x14ac:dyDescent="0.25">
      <c r="B26" s="118"/>
    </row>
  </sheetData>
  <sheetProtection insertRows="0" deleteRows="0"/>
  <customSheetViews>
    <customSheetView guid="{2AF6EA2A-E5C5-45EB-B6C4-875AD1E4E056}">
      <selection activeCell="A2" sqref="A2"/>
      <pageMargins left="0.2" right="0.2"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4">
    <mergeCell ref="A4:A8"/>
    <mergeCell ref="A9:A13"/>
    <mergeCell ref="A14:A18"/>
    <mergeCell ref="A19:A23"/>
  </mergeCells>
  <printOptions horizontalCentered="1"/>
  <pageMargins left="0.19685039370078741" right="0.19685039370078741" top="0.98425196850393704" bottom="0.98425196850393704" header="0.51181102362204722" footer="0.51181102362204722"/>
  <pageSetup paperSize="9" scale="83" orientation="portrait" cellComments="asDisplayed"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Normal="100" workbookViewId="0">
      <selection activeCell="C21" sqref="C21"/>
    </sheetView>
  </sheetViews>
  <sheetFormatPr defaultRowHeight="12.75" x14ac:dyDescent="0.2"/>
  <cols>
    <col min="1" max="1" width="12.85546875" style="120" customWidth="1"/>
    <col min="2" max="2" width="58.140625" style="120" customWidth="1"/>
    <col min="3" max="3" width="11.85546875" style="121" customWidth="1"/>
    <col min="4" max="4" width="17.5703125" style="120" customWidth="1"/>
    <col min="5" max="16384" width="9.140625" style="120"/>
  </cols>
  <sheetData>
    <row r="1" spans="1:6" ht="15.75" x14ac:dyDescent="0.25">
      <c r="A1" s="122" t="s">
        <v>1154</v>
      </c>
    </row>
    <row r="2" spans="1:6" ht="13.5" thickBot="1" x14ac:dyDescent="0.25">
      <c r="C2" s="123" t="s">
        <v>499</v>
      </c>
    </row>
    <row r="3" spans="1:6" ht="13.5" thickBot="1" x14ac:dyDescent="0.25">
      <c r="A3" s="1293" t="s">
        <v>520</v>
      </c>
      <c r="B3" s="1294"/>
      <c r="C3" s="300">
        <v>472</v>
      </c>
    </row>
    <row r="4" spans="1:6" ht="13.5" thickBot="1" x14ac:dyDescent="0.25">
      <c r="A4" s="752" t="s">
        <v>522</v>
      </c>
      <c r="B4" s="753" t="s">
        <v>555</v>
      </c>
      <c r="C4" s="252">
        <v>520</v>
      </c>
      <c r="D4" s="124"/>
      <c r="E4" s="125"/>
    </row>
    <row r="5" spans="1:6" x14ac:dyDescent="0.2">
      <c r="A5" s="1295" t="s">
        <v>526</v>
      </c>
      <c r="B5" s="753" t="s">
        <v>717</v>
      </c>
      <c r="C5" s="254"/>
      <c r="D5" s="126"/>
      <c r="E5" s="126"/>
      <c r="F5" s="126"/>
    </row>
    <row r="6" spans="1:6" x14ac:dyDescent="0.2">
      <c r="A6" s="1296"/>
      <c r="B6" s="808" t="s">
        <v>1199</v>
      </c>
      <c r="C6" s="193">
        <v>410</v>
      </c>
      <c r="D6" s="127"/>
      <c r="E6" s="127"/>
      <c r="F6" s="128"/>
    </row>
    <row r="7" spans="1:6" x14ac:dyDescent="0.2">
      <c r="A7" s="1296"/>
      <c r="B7" s="808" t="s">
        <v>1200</v>
      </c>
      <c r="C7" s="193">
        <v>22</v>
      </c>
      <c r="D7" s="128"/>
      <c r="E7" s="127"/>
      <c r="F7" s="128"/>
    </row>
    <row r="8" spans="1:6" x14ac:dyDescent="0.2">
      <c r="A8" s="1296"/>
      <c r="B8" s="808" t="s">
        <v>1201</v>
      </c>
      <c r="C8" s="193">
        <v>31</v>
      </c>
      <c r="D8" s="128"/>
      <c r="E8" s="128"/>
      <c r="F8" s="128"/>
    </row>
    <row r="9" spans="1:6" ht="13.5" thickBot="1" x14ac:dyDescent="0.25">
      <c r="A9" s="1296"/>
      <c r="B9" s="754"/>
      <c r="C9" s="197"/>
      <c r="D9" s="129"/>
      <c r="E9" s="129"/>
      <c r="F9" s="129"/>
    </row>
    <row r="10" spans="1:6" ht="13.5" thickBot="1" x14ac:dyDescent="0.25">
      <c r="A10" s="1297"/>
      <c r="B10" s="755" t="s">
        <v>504</v>
      </c>
      <c r="C10" s="301">
        <f>SUM(C5:C9)</f>
        <v>463</v>
      </c>
      <c r="D10" s="129"/>
      <c r="E10" s="129"/>
      <c r="F10" s="129"/>
    </row>
    <row r="11" spans="1:6" ht="13.5" thickBot="1" x14ac:dyDescent="0.25">
      <c r="A11" s="1293" t="s">
        <v>521</v>
      </c>
      <c r="B11" s="1294"/>
      <c r="C11" s="302">
        <f>C3+C4-C10</f>
        <v>529</v>
      </c>
      <c r="D11" s="126"/>
      <c r="E11" s="126"/>
      <c r="F11" s="126"/>
    </row>
    <row r="12" spans="1:6" x14ac:dyDescent="0.2">
      <c r="A12" s="126"/>
      <c r="B12" s="126"/>
      <c r="C12" s="832"/>
      <c r="D12" s="126"/>
      <c r="E12" s="126"/>
      <c r="F12" s="126"/>
    </row>
    <row r="13" spans="1:6" x14ac:dyDescent="0.2">
      <c r="A13" s="126" t="s">
        <v>638</v>
      </c>
      <c r="B13" s="126"/>
      <c r="C13" s="832"/>
      <c r="D13" s="126"/>
      <c r="E13" s="126"/>
      <c r="F13" s="126"/>
    </row>
    <row r="14" spans="1:6" x14ac:dyDescent="0.2">
      <c r="A14" s="721" t="s">
        <v>1179</v>
      </c>
      <c r="B14" s="126"/>
      <c r="C14" s="832"/>
      <c r="D14" s="126"/>
      <c r="E14" s="126"/>
      <c r="F14" s="126"/>
    </row>
    <row r="15" spans="1:6" x14ac:dyDescent="0.2">
      <c r="B15" s="126"/>
      <c r="C15" s="130"/>
      <c r="D15" s="126"/>
      <c r="E15" s="126"/>
      <c r="F15" s="126"/>
    </row>
    <row r="16" spans="1:6" x14ac:dyDescent="0.2">
      <c r="A16" s="126"/>
      <c r="B16" s="126"/>
      <c r="C16" s="130"/>
      <c r="D16" s="126"/>
      <c r="E16" s="126"/>
      <c r="F16" s="126"/>
    </row>
    <row r="17" spans="1:6" x14ac:dyDescent="0.2">
      <c r="A17" s="131"/>
      <c r="B17" s="126"/>
      <c r="C17" s="130"/>
      <c r="D17" s="126"/>
      <c r="E17" s="126"/>
      <c r="F17" s="126"/>
    </row>
    <row r="18" spans="1:6" x14ac:dyDescent="0.2">
      <c r="A18" s="132"/>
      <c r="B18" s="126"/>
      <c r="C18" s="130"/>
      <c r="D18" s="126"/>
      <c r="E18" s="126"/>
      <c r="F18" s="126"/>
    </row>
    <row r="19" spans="1:6" x14ac:dyDescent="0.2">
      <c r="A19" s="126"/>
      <c r="B19" s="126"/>
      <c r="C19" s="130"/>
      <c r="D19" s="126"/>
      <c r="E19" s="126"/>
      <c r="F19" s="126"/>
    </row>
    <row r="20" spans="1:6" x14ac:dyDescent="0.2">
      <c r="A20" s="126"/>
      <c r="B20" s="126"/>
      <c r="C20" s="130"/>
      <c r="D20" s="126"/>
      <c r="E20" s="126"/>
      <c r="F20" s="126"/>
    </row>
    <row r="21" spans="1:6" x14ac:dyDescent="0.2">
      <c r="A21" s="126"/>
      <c r="B21" s="126"/>
      <c r="C21" s="130"/>
      <c r="D21" s="126"/>
      <c r="E21" s="126"/>
      <c r="F21" s="126"/>
    </row>
    <row r="22" spans="1:6" x14ac:dyDescent="0.2">
      <c r="A22" s="126"/>
      <c r="B22" s="126"/>
      <c r="C22" s="130"/>
      <c r="D22" s="126"/>
      <c r="E22" s="126"/>
      <c r="F22" s="126"/>
    </row>
    <row r="23" spans="1:6" x14ac:dyDescent="0.2">
      <c r="A23" s="126"/>
      <c r="B23" s="126"/>
      <c r="C23" s="130"/>
      <c r="D23" s="126"/>
      <c r="E23" s="126"/>
      <c r="F23" s="126"/>
    </row>
    <row r="24" spans="1:6" x14ac:dyDescent="0.2">
      <c r="A24" s="126"/>
      <c r="B24" s="126"/>
      <c r="C24" s="130"/>
      <c r="D24" s="126"/>
      <c r="E24" s="126"/>
      <c r="F24" s="126"/>
    </row>
    <row r="25" spans="1:6" x14ac:dyDescent="0.2">
      <c r="A25" s="126"/>
      <c r="B25" s="126"/>
      <c r="C25" s="130"/>
      <c r="D25" s="126"/>
      <c r="E25" s="126"/>
      <c r="F25" s="126"/>
    </row>
  </sheetData>
  <sheetProtection insertRows="0" deleteRows="0"/>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horizontalDpi="300" verticalDpi="300" r:id="rId1"/>
      <headerFooter alignWithMargins="0"/>
    </customSheetView>
  </customSheetViews>
  <mergeCells count="3">
    <mergeCell ref="A5:A10"/>
    <mergeCell ref="A3:B3"/>
    <mergeCell ref="A11:B11"/>
  </mergeCells>
  <printOptions horizontalCentered="1"/>
  <pageMargins left="0.78740157480314965" right="0.78740157480314965" top="0.98425196850393704" bottom="0.98425196850393704" header="0.51181102362204722" footer="0.51181102362204722"/>
  <pageSetup paperSize="9"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Normal="100" workbookViewId="0">
      <selection activeCell="B22" sqref="B22"/>
    </sheetView>
  </sheetViews>
  <sheetFormatPr defaultRowHeight="12.75" x14ac:dyDescent="0.2"/>
  <cols>
    <col min="1" max="1" width="12.7109375" style="61" customWidth="1"/>
    <col min="2" max="2" width="44.85546875" style="61" customWidth="1"/>
    <col min="3" max="3" width="11.5703125" style="95" customWidth="1"/>
    <col min="4" max="4" width="9.140625" style="61"/>
    <col min="5" max="5" width="10" style="61" customWidth="1"/>
    <col min="6" max="16384" width="9.140625" style="61"/>
  </cols>
  <sheetData>
    <row r="1" spans="1:7" ht="15.75" x14ac:dyDescent="0.25">
      <c r="A1" s="133" t="s">
        <v>1155</v>
      </c>
    </row>
    <row r="2" spans="1:7" ht="13.5" thickBot="1" x14ac:dyDescent="0.25">
      <c r="A2" s="63"/>
      <c r="B2" s="63"/>
      <c r="C2" s="134" t="s">
        <v>499</v>
      </c>
    </row>
    <row r="3" spans="1:7" ht="13.5" thickBot="1" x14ac:dyDescent="0.25">
      <c r="A3" s="1293" t="s">
        <v>520</v>
      </c>
      <c r="B3" s="1294"/>
      <c r="C3" s="300">
        <v>28765</v>
      </c>
      <c r="D3" s="98"/>
      <c r="E3" s="99"/>
      <c r="F3" s="98"/>
    </row>
    <row r="4" spans="1:7" x14ac:dyDescent="0.2">
      <c r="A4" s="1309" t="s">
        <v>522</v>
      </c>
      <c r="B4" s="753" t="s">
        <v>556</v>
      </c>
      <c r="C4" s="252">
        <v>17197</v>
      </c>
      <c r="D4" s="98"/>
      <c r="E4" s="99"/>
      <c r="F4" s="98"/>
    </row>
    <row r="5" spans="1:7" x14ac:dyDescent="0.2">
      <c r="A5" s="1310"/>
      <c r="B5" s="783" t="s">
        <v>1158</v>
      </c>
      <c r="C5" s="193"/>
      <c r="D5" s="98"/>
      <c r="E5" s="98"/>
      <c r="F5" s="98"/>
      <c r="G5" s="97"/>
    </row>
    <row r="6" spans="1:7" x14ac:dyDescent="0.2">
      <c r="A6" s="1310"/>
      <c r="B6" s="756" t="s">
        <v>523</v>
      </c>
      <c r="C6" s="193"/>
      <c r="D6" s="101"/>
      <c r="E6" s="97"/>
      <c r="F6" s="97"/>
      <c r="G6" s="97"/>
    </row>
    <row r="7" spans="1:7" x14ac:dyDescent="0.2">
      <c r="A7" s="1310"/>
      <c r="B7" s="756" t="s">
        <v>524</v>
      </c>
      <c r="C7" s="193"/>
      <c r="D7" s="101"/>
      <c r="E7" s="101"/>
      <c r="F7" s="101"/>
      <c r="G7" s="101"/>
    </row>
    <row r="8" spans="1:7" x14ac:dyDescent="0.2">
      <c r="A8" s="1310"/>
      <c r="B8" s="756" t="s">
        <v>546</v>
      </c>
      <c r="C8" s="193"/>
      <c r="D8" s="101"/>
      <c r="E8" s="101"/>
      <c r="F8" s="101"/>
      <c r="G8" s="101"/>
    </row>
    <row r="9" spans="1:7" ht="13.5" thickBot="1" x14ac:dyDescent="0.25">
      <c r="A9" s="1310"/>
      <c r="B9" s="756" t="s">
        <v>715</v>
      </c>
      <c r="C9" s="193"/>
      <c r="D9" s="101"/>
      <c r="E9" s="97"/>
      <c r="F9" s="97"/>
      <c r="G9" s="97"/>
    </row>
    <row r="10" spans="1:7" ht="13.5" thickBot="1" x14ac:dyDescent="0.25">
      <c r="A10" s="1311"/>
      <c r="B10" s="757" t="s">
        <v>504</v>
      </c>
      <c r="C10" s="253">
        <f>SUM(C4:C9)</f>
        <v>17197</v>
      </c>
      <c r="D10" s="104"/>
      <c r="E10" s="104"/>
      <c r="F10" s="104"/>
      <c r="G10" s="104"/>
    </row>
    <row r="11" spans="1:7" x14ac:dyDescent="0.2">
      <c r="A11" s="1295" t="s">
        <v>526</v>
      </c>
      <c r="B11" s="753" t="s">
        <v>557</v>
      </c>
      <c r="C11" s="252">
        <v>10</v>
      </c>
      <c r="D11" s="105"/>
      <c r="E11" s="105"/>
      <c r="F11" s="105"/>
      <c r="G11" s="106"/>
    </row>
    <row r="12" spans="1:7" x14ac:dyDescent="0.2">
      <c r="A12" s="1296"/>
      <c r="B12" s="756" t="s">
        <v>528</v>
      </c>
      <c r="C12" s="193">
        <v>15000</v>
      </c>
      <c r="D12" s="106"/>
      <c r="E12" s="106"/>
      <c r="F12" s="105"/>
      <c r="G12" s="106"/>
    </row>
    <row r="13" spans="1:7" x14ac:dyDescent="0.2">
      <c r="A13" s="1296"/>
      <c r="B13" s="756" t="s">
        <v>529</v>
      </c>
      <c r="C13" s="193"/>
      <c r="D13" s="106"/>
      <c r="E13" s="106"/>
      <c r="F13" s="106"/>
      <c r="G13" s="106"/>
    </row>
    <row r="14" spans="1:7" x14ac:dyDescent="0.2">
      <c r="A14" s="1296"/>
      <c r="B14" s="756" t="s">
        <v>548</v>
      </c>
      <c r="C14" s="193"/>
      <c r="D14" s="107"/>
      <c r="E14" s="107"/>
      <c r="F14" s="107"/>
      <c r="G14" s="107"/>
    </row>
    <row r="15" spans="1:7" ht="13.5" thickBot="1" x14ac:dyDescent="0.25">
      <c r="A15" s="1296"/>
      <c r="B15" s="758" t="s">
        <v>716</v>
      </c>
      <c r="C15" s="197"/>
      <c r="D15" s="107"/>
      <c r="E15" s="107"/>
      <c r="F15" s="107"/>
      <c r="G15" s="107"/>
    </row>
    <row r="16" spans="1:7" ht="13.5" thickBot="1" x14ac:dyDescent="0.25">
      <c r="A16" s="1297"/>
      <c r="B16" s="757" t="s">
        <v>504</v>
      </c>
      <c r="C16" s="253">
        <f>SUM(C11:C15)</f>
        <v>15010</v>
      </c>
      <c r="D16" s="104"/>
      <c r="E16" s="104"/>
      <c r="F16" s="104"/>
      <c r="G16" s="104"/>
    </row>
    <row r="17" spans="1:7" ht="13.5" thickBot="1" x14ac:dyDescent="0.25">
      <c r="A17" s="1293" t="s">
        <v>521</v>
      </c>
      <c r="B17" s="1294"/>
      <c r="C17" s="253">
        <f>C3+C10-C16</f>
        <v>30952</v>
      </c>
      <c r="D17" s="104"/>
      <c r="E17" s="104"/>
      <c r="F17" s="104"/>
      <c r="G17" s="104"/>
    </row>
    <row r="18" spans="1:7" x14ac:dyDescent="0.2">
      <c r="A18" s="102"/>
      <c r="B18" s="102"/>
      <c r="C18" s="833"/>
      <c r="D18" s="102"/>
      <c r="E18" s="104"/>
      <c r="F18" s="104"/>
      <c r="G18" s="104"/>
    </row>
    <row r="19" spans="1:7" x14ac:dyDescent="0.2">
      <c r="A19" s="12" t="s">
        <v>638</v>
      </c>
      <c r="B19" s="102"/>
      <c r="C19" s="833"/>
      <c r="D19" s="102"/>
      <c r="E19" s="104"/>
      <c r="F19" s="104"/>
      <c r="G19" s="104"/>
    </row>
    <row r="20" spans="1:7" x14ac:dyDescent="0.2">
      <c r="A20" s="17" t="s">
        <v>1157</v>
      </c>
      <c r="B20" s="102"/>
      <c r="C20" s="833"/>
      <c r="D20" s="102"/>
      <c r="E20" s="104"/>
      <c r="F20" s="104"/>
      <c r="G20" s="104"/>
    </row>
    <row r="21" spans="1:7" x14ac:dyDescent="0.2">
      <c r="A21" s="102"/>
      <c r="B21" s="102"/>
      <c r="C21" s="833"/>
      <c r="D21" s="102"/>
      <c r="E21" s="104"/>
      <c r="F21" s="104"/>
      <c r="G21" s="104"/>
    </row>
    <row r="22" spans="1:7" x14ac:dyDescent="0.2">
      <c r="A22" s="102"/>
      <c r="B22" s="102"/>
      <c r="C22" s="103"/>
      <c r="D22" s="102"/>
      <c r="E22" s="104"/>
      <c r="F22" s="104"/>
      <c r="G22" s="104"/>
    </row>
    <row r="23" spans="1:7" x14ac:dyDescent="0.2">
      <c r="A23" s="104"/>
      <c r="B23" s="104"/>
      <c r="C23" s="108"/>
      <c r="D23" s="104"/>
      <c r="E23" s="104"/>
      <c r="F23" s="104"/>
      <c r="G23" s="104"/>
    </row>
    <row r="24" spans="1:7" x14ac:dyDescent="0.2">
      <c r="A24" s="104"/>
      <c r="B24" s="104"/>
      <c r="C24" s="108"/>
      <c r="D24" s="104"/>
      <c r="E24" s="104"/>
      <c r="F24" s="104"/>
      <c r="G24" s="104"/>
    </row>
    <row r="25" spans="1:7" x14ac:dyDescent="0.2">
      <c r="A25" s="104"/>
      <c r="B25" s="104"/>
      <c r="C25" s="108"/>
      <c r="D25" s="104"/>
      <c r="E25" s="104"/>
      <c r="F25" s="104"/>
      <c r="G25" s="104"/>
    </row>
    <row r="26" spans="1:7" x14ac:dyDescent="0.2">
      <c r="A26" s="104"/>
      <c r="B26" s="104"/>
      <c r="C26" s="108"/>
      <c r="D26" s="104"/>
      <c r="E26" s="104"/>
      <c r="F26" s="104"/>
      <c r="G26" s="104"/>
    </row>
    <row r="27" spans="1:7" x14ac:dyDescent="0.2">
      <c r="A27" s="104"/>
      <c r="B27" s="104"/>
      <c r="C27" s="108"/>
      <c r="D27" s="104"/>
      <c r="E27" s="104"/>
      <c r="F27" s="104"/>
      <c r="G27" s="104"/>
    </row>
    <row r="28" spans="1:7" x14ac:dyDescent="0.2">
      <c r="A28" s="104"/>
      <c r="B28" s="104"/>
      <c r="C28" s="108"/>
      <c r="D28" s="104"/>
      <c r="E28" s="104"/>
      <c r="F28" s="104"/>
      <c r="G28" s="104"/>
    </row>
    <row r="29" spans="1:7" x14ac:dyDescent="0.2">
      <c r="A29" s="104"/>
      <c r="B29" s="104"/>
      <c r="C29" s="108"/>
      <c r="D29" s="104"/>
      <c r="E29" s="104"/>
      <c r="F29" s="104"/>
      <c r="G29" s="104"/>
    </row>
  </sheetData>
  <sheetProtection insertRows="0" deleteRows="0"/>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horizontalDpi="300" verticalDpi="300" r:id="rId1"/>
      <headerFooter alignWithMargins="0"/>
    </customSheetView>
  </customSheetViews>
  <mergeCells count="4">
    <mergeCell ref="A4:A10"/>
    <mergeCell ref="A11:A16"/>
    <mergeCell ref="A3:B3"/>
    <mergeCell ref="A17:B17"/>
  </mergeCells>
  <printOptions horizontalCentered="1"/>
  <pageMargins left="0.78740157480314965" right="0.78740157480314965" top="0.98425196850393704" bottom="0.98425196850393704" header="0.51181102362204722" footer="0.51181102362204722"/>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1"/>
  <sheetViews>
    <sheetView workbookViewId="0">
      <selection activeCell="E19" sqref="E19"/>
    </sheetView>
  </sheetViews>
  <sheetFormatPr defaultRowHeight="12.75" x14ac:dyDescent="0.25"/>
  <cols>
    <col min="1" max="1" width="60.42578125" style="54" customWidth="1"/>
    <col min="2" max="2" width="13.85546875" style="147" customWidth="1"/>
    <col min="3" max="3" width="9.140625" style="147"/>
    <col min="4" max="4" width="12.5703125" style="202" customWidth="1"/>
    <col min="5" max="5" width="15.140625" style="202" customWidth="1"/>
    <col min="6" max="16384" width="9.140625" style="32"/>
  </cols>
  <sheetData>
    <row r="1" spans="1:6" ht="15.75" x14ac:dyDescent="0.25">
      <c r="A1" s="992" t="s">
        <v>1192</v>
      </c>
      <c r="B1" s="992"/>
      <c r="C1" s="992"/>
      <c r="D1" s="992"/>
      <c r="E1" s="992"/>
    </row>
    <row r="2" spans="1:6" ht="12.75" customHeight="1" thickBot="1" x14ac:dyDescent="0.3">
      <c r="A2" s="993"/>
      <c r="B2" s="993"/>
      <c r="C2" s="993"/>
      <c r="D2" s="993"/>
      <c r="E2" s="993"/>
    </row>
    <row r="3" spans="1:6" ht="27.95" customHeight="1" thickBot="1" x14ac:dyDescent="0.3">
      <c r="A3" s="981" t="s">
        <v>661</v>
      </c>
      <c r="B3" s="982"/>
      <c r="C3" s="982"/>
      <c r="D3" s="982"/>
      <c r="E3" s="983"/>
      <c r="F3" s="136"/>
    </row>
    <row r="4" spans="1:6" ht="15" customHeight="1" thickBot="1" x14ac:dyDescent="0.3">
      <c r="A4" s="967" t="s">
        <v>608</v>
      </c>
      <c r="B4" s="968"/>
      <c r="C4" s="968"/>
      <c r="D4" s="968"/>
      <c r="E4" s="969"/>
    </row>
    <row r="5" spans="1:6" s="146" customFormat="1" ht="40.5" customHeight="1" thickBot="1" x14ac:dyDescent="0.3">
      <c r="A5" s="58" t="s">
        <v>609</v>
      </c>
      <c r="B5" s="59" t="s">
        <v>656</v>
      </c>
      <c r="C5" s="60" t="s">
        <v>662</v>
      </c>
      <c r="D5" s="203" t="s">
        <v>830</v>
      </c>
      <c r="E5" s="204" t="s">
        <v>831</v>
      </c>
      <c r="F5" s="148"/>
    </row>
    <row r="6" spans="1:6" s="146" customFormat="1" ht="12.75" customHeight="1" x14ac:dyDescent="0.25">
      <c r="A6" s="187" t="s">
        <v>381</v>
      </c>
      <c r="B6" s="994"/>
      <c r="C6" s="995"/>
      <c r="D6" s="205" t="s">
        <v>586</v>
      </c>
      <c r="E6" s="206" t="s">
        <v>506</v>
      </c>
      <c r="F6" s="145"/>
    </row>
    <row r="7" spans="1:6" x14ac:dyDescent="0.25">
      <c r="A7" s="51" t="s">
        <v>382</v>
      </c>
      <c r="B7" s="149" t="s">
        <v>383</v>
      </c>
      <c r="C7" s="150" t="s">
        <v>3</v>
      </c>
      <c r="D7" s="207">
        <f>SUM(D8:D11)</f>
        <v>7721</v>
      </c>
      <c r="E7" s="208">
        <f>SUM(E8:E11)</f>
        <v>265</v>
      </c>
      <c r="F7" s="151"/>
    </row>
    <row r="8" spans="1:6" x14ac:dyDescent="0.25">
      <c r="A8" s="40" t="s">
        <v>384</v>
      </c>
      <c r="B8" s="152">
        <v>501</v>
      </c>
      <c r="C8" s="153" t="s">
        <v>6</v>
      </c>
      <c r="D8" s="209">
        <v>5036</v>
      </c>
      <c r="E8" s="210">
        <v>9</v>
      </c>
      <c r="F8" s="151"/>
    </row>
    <row r="9" spans="1:6" x14ac:dyDescent="0.25">
      <c r="A9" s="40" t="s">
        <v>385</v>
      </c>
      <c r="B9" s="152">
        <v>502</v>
      </c>
      <c r="C9" s="153" t="s">
        <v>9</v>
      </c>
      <c r="D9" s="209">
        <v>2639</v>
      </c>
      <c r="E9" s="210">
        <v>256</v>
      </c>
      <c r="F9" s="151"/>
    </row>
    <row r="10" spans="1:6" x14ac:dyDescent="0.25">
      <c r="A10" s="40" t="s">
        <v>386</v>
      </c>
      <c r="B10" s="152">
        <v>503</v>
      </c>
      <c r="C10" s="153" t="s">
        <v>12</v>
      </c>
      <c r="D10" s="209"/>
      <c r="E10" s="210"/>
      <c r="F10" s="151"/>
    </row>
    <row r="11" spans="1:6" x14ac:dyDescent="0.25">
      <c r="A11" s="40" t="s">
        <v>387</v>
      </c>
      <c r="B11" s="152">
        <v>504</v>
      </c>
      <c r="C11" s="153" t="s">
        <v>15</v>
      </c>
      <c r="D11" s="209">
        <v>46</v>
      </c>
      <c r="E11" s="210"/>
      <c r="F11" s="151"/>
    </row>
    <row r="12" spans="1:6" x14ac:dyDescent="0.25">
      <c r="A12" s="40" t="s">
        <v>388</v>
      </c>
      <c r="B12" s="152" t="s">
        <v>389</v>
      </c>
      <c r="C12" s="153" t="s">
        <v>18</v>
      </c>
      <c r="D12" s="211">
        <f>SUM(D13:D16)</f>
        <v>10844</v>
      </c>
      <c r="E12" s="212">
        <f>SUM(E13:E16)</f>
        <v>217</v>
      </c>
      <c r="F12" s="151"/>
    </row>
    <row r="13" spans="1:6" x14ac:dyDescent="0.25">
      <c r="A13" s="40" t="s">
        <v>390</v>
      </c>
      <c r="B13" s="152">
        <v>511</v>
      </c>
      <c r="C13" s="153" t="s">
        <v>21</v>
      </c>
      <c r="D13" s="209">
        <v>1221</v>
      </c>
      <c r="E13" s="210">
        <v>27</v>
      </c>
      <c r="F13" s="151"/>
    </row>
    <row r="14" spans="1:6" x14ac:dyDescent="0.25">
      <c r="A14" s="40" t="s">
        <v>391</v>
      </c>
      <c r="B14" s="152">
        <v>512</v>
      </c>
      <c r="C14" s="153" t="s">
        <v>24</v>
      </c>
      <c r="D14" s="209">
        <v>932</v>
      </c>
      <c r="E14" s="210">
        <v>1</v>
      </c>
      <c r="F14" s="151"/>
    </row>
    <row r="15" spans="1:6" x14ac:dyDescent="0.25">
      <c r="A15" s="40" t="s">
        <v>392</v>
      </c>
      <c r="B15" s="152">
        <v>513</v>
      </c>
      <c r="C15" s="153" t="s">
        <v>27</v>
      </c>
      <c r="D15" s="209">
        <v>182</v>
      </c>
      <c r="E15" s="210"/>
      <c r="F15" s="151"/>
    </row>
    <row r="16" spans="1:6" x14ac:dyDescent="0.25">
      <c r="A16" s="40" t="s">
        <v>393</v>
      </c>
      <c r="B16" s="152">
        <v>518</v>
      </c>
      <c r="C16" s="153" t="s">
        <v>30</v>
      </c>
      <c r="D16" s="209">
        <v>8509</v>
      </c>
      <c r="E16" s="210">
        <v>189</v>
      </c>
      <c r="F16" s="151"/>
    </row>
    <row r="17" spans="1:6" x14ac:dyDescent="0.25">
      <c r="A17" s="40" t="s">
        <v>394</v>
      </c>
      <c r="B17" s="152" t="s">
        <v>395</v>
      </c>
      <c r="C17" s="153" t="s">
        <v>33</v>
      </c>
      <c r="D17" s="211">
        <f>SUM(D18:D22)</f>
        <v>75107</v>
      </c>
      <c r="E17" s="212">
        <f>SUM(E18:E22)</f>
        <v>346</v>
      </c>
      <c r="F17" s="151"/>
    </row>
    <row r="18" spans="1:6" x14ac:dyDescent="0.25">
      <c r="A18" s="40" t="s">
        <v>396</v>
      </c>
      <c r="B18" s="152">
        <v>521</v>
      </c>
      <c r="C18" s="153" t="s">
        <v>36</v>
      </c>
      <c r="D18" s="209">
        <v>56400</v>
      </c>
      <c r="E18" s="210">
        <v>266</v>
      </c>
      <c r="F18" s="151"/>
    </row>
    <row r="19" spans="1:6" x14ac:dyDescent="0.25">
      <c r="A19" s="40" t="s">
        <v>397</v>
      </c>
      <c r="B19" s="152">
        <v>524</v>
      </c>
      <c r="C19" s="153" t="s">
        <v>39</v>
      </c>
      <c r="D19" s="209">
        <v>18113</v>
      </c>
      <c r="E19" s="210">
        <v>77</v>
      </c>
      <c r="F19" s="151"/>
    </row>
    <row r="20" spans="1:6" x14ac:dyDescent="0.25">
      <c r="A20" s="40" t="s">
        <v>398</v>
      </c>
      <c r="B20" s="152">
        <v>525</v>
      </c>
      <c r="C20" s="153" t="s">
        <v>42</v>
      </c>
      <c r="D20" s="209"/>
      <c r="E20" s="210"/>
      <c r="F20" s="151"/>
    </row>
    <row r="21" spans="1:6" x14ac:dyDescent="0.25">
      <c r="A21" s="40" t="s">
        <v>399</v>
      </c>
      <c r="B21" s="152">
        <v>527</v>
      </c>
      <c r="C21" s="153" t="s">
        <v>45</v>
      </c>
      <c r="D21" s="209">
        <v>594</v>
      </c>
      <c r="E21" s="210">
        <v>3</v>
      </c>
      <c r="F21" s="151"/>
    </row>
    <row r="22" spans="1:6" x14ac:dyDescent="0.25">
      <c r="A22" s="40" t="s">
        <v>400</v>
      </c>
      <c r="B22" s="152">
        <v>528</v>
      </c>
      <c r="C22" s="153" t="s">
        <v>48</v>
      </c>
      <c r="D22" s="209"/>
      <c r="E22" s="210"/>
      <c r="F22" s="151"/>
    </row>
    <row r="23" spans="1:6" x14ac:dyDescent="0.25">
      <c r="A23" s="40" t="s">
        <v>401</v>
      </c>
      <c r="B23" s="152" t="s">
        <v>402</v>
      </c>
      <c r="C23" s="153" t="s">
        <v>51</v>
      </c>
      <c r="D23" s="211">
        <f>SUM(D24:D26)</f>
        <v>423</v>
      </c>
      <c r="E23" s="212">
        <f>SUM(E24:E26)</f>
        <v>0</v>
      </c>
      <c r="F23" s="151"/>
    </row>
    <row r="24" spans="1:6" x14ac:dyDescent="0.25">
      <c r="A24" s="40" t="s">
        <v>403</v>
      </c>
      <c r="B24" s="152">
        <v>531</v>
      </c>
      <c r="C24" s="153" t="s">
        <v>54</v>
      </c>
      <c r="D24" s="209">
        <v>19</v>
      </c>
      <c r="E24" s="210"/>
      <c r="F24" s="151"/>
    </row>
    <row r="25" spans="1:6" x14ac:dyDescent="0.25">
      <c r="A25" s="40" t="s">
        <v>404</v>
      </c>
      <c r="B25" s="152">
        <v>532</v>
      </c>
      <c r="C25" s="153" t="s">
        <v>57</v>
      </c>
      <c r="D25" s="209"/>
      <c r="E25" s="210"/>
      <c r="F25" s="151"/>
    </row>
    <row r="26" spans="1:6" x14ac:dyDescent="0.25">
      <c r="A26" s="40" t="s">
        <v>405</v>
      </c>
      <c r="B26" s="152">
        <v>538</v>
      </c>
      <c r="C26" s="153" t="s">
        <v>60</v>
      </c>
      <c r="D26" s="209">
        <v>404</v>
      </c>
      <c r="E26" s="210"/>
      <c r="F26" s="151"/>
    </row>
    <row r="27" spans="1:6" x14ac:dyDescent="0.25">
      <c r="A27" s="40" t="s">
        <v>406</v>
      </c>
      <c r="B27" s="152" t="s">
        <v>407</v>
      </c>
      <c r="C27" s="153" t="s">
        <v>63</v>
      </c>
      <c r="D27" s="211">
        <f>SUM(D28:D35)</f>
        <v>32892</v>
      </c>
      <c r="E27" s="212">
        <f>SUM(E28:E35)</f>
        <v>27</v>
      </c>
      <c r="F27" s="151"/>
    </row>
    <row r="28" spans="1:6" x14ac:dyDescent="0.25">
      <c r="A28" s="40" t="s">
        <v>408</v>
      </c>
      <c r="B28" s="152">
        <v>541</v>
      </c>
      <c r="C28" s="153" t="s">
        <v>66</v>
      </c>
      <c r="D28" s="209"/>
      <c r="E28" s="210"/>
      <c r="F28" s="151"/>
    </row>
    <row r="29" spans="1:6" x14ac:dyDescent="0.25">
      <c r="A29" s="40" t="s">
        <v>409</v>
      </c>
      <c r="B29" s="152">
        <v>542</v>
      </c>
      <c r="C29" s="153" t="s">
        <v>69</v>
      </c>
      <c r="D29" s="209">
        <v>26</v>
      </c>
      <c r="E29" s="210"/>
      <c r="F29" s="151"/>
    </row>
    <row r="30" spans="1:6" x14ac:dyDescent="0.25">
      <c r="A30" s="40" t="s">
        <v>410</v>
      </c>
      <c r="B30" s="152">
        <v>543</v>
      </c>
      <c r="C30" s="153" t="s">
        <v>72</v>
      </c>
      <c r="D30" s="209"/>
      <c r="E30" s="210"/>
      <c r="F30" s="151"/>
    </row>
    <row r="31" spans="1:6" x14ac:dyDescent="0.25">
      <c r="A31" s="40" t="s">
        <v>411</v>
      </c>
      <c r="B31" s="152">
        <v>544</v>
      </c>
      <c r="C31" s="153" t="s">
        <v>75</v>
      </c>
      <c r="D31" s="209"/>
      <c r="E31" s="210"/>
      <c r="F31" s="151"/>
    </row>
    <row r="32" spans="1:6" x14ac:dyDescent="0.25">
      <c r="A32" s="40" t="s">
        <v>412</v>
      </c>
      <c r="B32" s="152">
        <v>545</v>
      </c>
      <c r="C32" s="153" t="s">
        <v>78</v>
      </c>
      <c r="D32" s="209">
        <v>30</v>
      </c>
      <c r="E32" s="210"/>
      <c r="F32" s="151"/>
    </row>
    <row r="33" spans="1:6" x14ac:dyDescent="0.25">
      <c r="A33" s="40" t="s">
        <v>413</v>
      </c>
      <c r="B33" s="152">
        <v>546</v>
      </c>
      <c r="C33" s="153" t="s">
        <v>81</v>
      </c>
      <c r="D33" s="209"/>
      <c r="E33" s="210"/>
      <c r="F33" s="151"/>
    </row>
    <row r="34" spans="1:6" x14ac:dyDescent="0.25">
      <c r="A34" s="40" t="s">
        <v>414</v>
      </c>
      <c r="B34" s="152">
        <v>548</v>
      </c>
      <c r="C34" s="153" t="s">
        <v>83</v>
      </c>
      <c r="D34" s="209"/>
      <c r="E34" s="210"/>
      <c r="F34" s="151"/>
    </row>
    <row r="35" spans="1:6" x14ac:dyDescent="0.25">
      <c r="A35" s="40" t="s">
        <v>415</v>
      </c>
      <c r="B35" s="152">
        <v>549</v>
      </c>
      <c r="C35" s="153" t="s">
        <v>86</v>
      </c>
      <c r="D35" s="209">
        <v>32836</v>
      </c>
      <c r="E35" s="210">
        <v>27</v>
      </c>
      <c r="F35" s="151"/>
    </row>
    <row r="36" spans="1:6" ht="12.75" customHeight="1" x14ac:dyDescent="0.25">
      <c r="A36" s="40" t="s">
        <v>697</v>
      </c>
      <c r="B36" s="152" t="s">
        <v>416</v>
      </c>
      <c r="C36" s="153" t="s">
        <v>89</v>
      </c>
      <c r="D36" s="211">
        <f>SUM(D37:D42)</f>
        <v>8402</v>
      </c>
      <c r="E36" s="212">
        <f>SUM(E37:E42)</f>
        <v>0</v>
      </c>
      <c r="F36" s="151"/>
    </row>
    <row r="37" spans="1:6" x14ac:dyDescent="0.25">
      <c r="A37" s="40" t="s">
        <v>698</v>
      </c>
      <c r="B37" s="152">
        <v>551</v>
      </c>
      <c r="C37" s="153" t="s">
        <v>92</v>
      </c>
      <c r="D37" s="209">
        <v>8358</v>
      </c>
      <c r="E37" s="210"/>
      <c r="F37" s="151"/>
    </row>
    <row r="38" spans="1:6" ht="12.75" customHeight="1" x14ac:dyDescent="0.25">
      <c r="A38" s="40" t="s">
        <v>699</v>
      </c>
      <c r="B38" s="152">
        <v>552</v>
      </c>
      <c r="C38" s="153" t="s">
        <v>95</v>
      </c>
      <c r="D38" s="209">
        <v>44</v>
      </c>
      <c r="E38" s="210"/>
      <c r="F38" s="151"/>
    </row>
    <row r="39" spans="1:6" x14ac:dyDescent="0.25">
      <c r="A39" s="40" t="s">
        <v>417</v>
      </c>
      <c r="B39" s="152">
        <v>553</v>
      </c>
      <c r="C39" s="153" t="s">
        <v>98</v>
      </c>
      <c r="D39" s="209"/>
      <c r="E39" s="210"/>
      <c r="F39" s="151"/>
    </row>
    <row r="40" spans="1:6" x14ac:dyDescent="0.25">
      <c r="A40" s="40" t="s">
        <v>418</v>
      </c>
      <c r="B40" s="152">
        <v>554</v>
      </c>
      <c r="C40" s="153" t="s">
        <v>101</v>
      </c>
      <c r="D40" s="209"/>
      <c r="E40" s="210"/>
      <c r="F40" s="151"/>
    </row>
    <row r="41" spans="1:6" x14ac:dyDescent="0.25">
      <c r="A41" s="40" t="s">
        <v>419</v>
      </c>
      <c r="B41" s="152">
        <v>556</v>
      </c>
      <c r="C41" s="153" t="s">
        <v>104</v>
      </c>
      <c r="D41" s="209"/>
      <c r="E41" s="210"/>
      <c r="F41" s="151"/>
    </row>
    <row r="42" spans="1:6" x14ac:dyDescent="0.25">
      <c r="A42" s="40" t="s">
        <v>420</v>
      </c>
      <c r="B42" s="152">
        <v>559</v>
      </c>
      <c r="C42" s="153" t="s">
        <v>107</v>
      </c>
      <c r="D42" s="209"/>
      <c r="E42" s="210"/>
      <c r="F42" s="151"/>
    </row>
    <row r="43" spans="1:6" x14ac:dyDescent="0.25">
      <c r="A43" s="40" t="s">
        <v>421</v>
      </c>
      <c r="B43" s="152" t="s">
        <v>422</v>
      </c>
      <c r="C43" s="153" t="s">
        <v>110</v>
      </c>
      <c r="D43" s="211">
        <f>SUM(D44:D45)</f>
        <v>0</v>
      </c>
      <c r="E43" s="212">
        <f>SUM(E44:E45)</f>
        <v>0</v>
      </c>
      <c r="F43" s="151"/>
    </row>
    <row r="44" spans="1:6" x14ac:dyDescent="0.25">
      <c r="A44" s="40" t="s">
        <v>700</v>
      </c>
      <c r="B44" s="152">
        <v>581</v>
      </c>
      <c r="C44" s="153" t="s">
        <v>113</v>
      </c>
      <c r="D44" s="209"/>
      <c r="E44" s="210"/>
      <c r="F44" s="151"/>
    </row>
    <row r="45" spans="1:6" x14ac:dyDescent="0.25">
      <c r="A45" s="40" t="s">
        <v>423</v>
      </c>
      <c r="B45" s="152">
        <v>582</v>
      </c>
      <c r="C45" s="153" t="s">
        <v>115</v>
      </c>
      <c r="D45" s="209"/>
      <c r="E45" s="210"/>
      <c r="F45" s="151"/>
    </row>
    <row r="46" spans="1:6" x14ac:dyDescent="0.25">
      <c r="A46" s="40" t="s">
        <v>424</v>
      </c>
      <c r="B46" s="152" t="s">
        <v>425</v>
      </c>
      <c r="C46" s="153" t="s">
        <v>117</v>
      </c>
      <c r="D46" s="211">
        <f>D47</f>
        <v>0</v>
      </c>
      <c r="E46" s="212">
        <f>E47</f>
        <v>0</v>
      </c>
      <c r="F46" s="151"/>
    </row>
    <row r="47" spans="1:6" x14ac:dyDescent="0.25">
      <c r="A47" s="40" t="s">
        <v>426</v>
      </c>
      <c r="B47" s="152">
        <v>595</v>
      </c>
      <c r="C47" s="153" t="s">
        <v>120</v>
      </c>
      <c r="D47" s="209"/>
      <c r="E47" s="210"/>
      <c r="F47" s="151"/>
    </row>
    <row r="48" spans="1:6" ht="23.25" customHeight="1" thickBot="1" x14ac:dyDescent="0.3">
      <c r="A48" s="44" t="s">
        <v>427</v>
      </c>
      <c r="B48" s="154" t="s">
        <v>428</v>
      </c>
      <c r="C48" s="155" t="s">
        <v>123</v>
      </c>
      <c r="D48" s="213">
        <f>D7+D12+D17+D23+D27+D36+D43+D46</f>
        <v>135389</v>
      </c>
      <c r="E48" s="214">
        <f>E7+E12+E17+E23+E27+E36+E43+E46</f>
        <v>855</v>
      </c>
      <c r="F48" s="151"/>
    </row>
    <row r="49" spans="1:6" ht="23.25" customHeight="1" x14ac:dyDescent="0.25">
      <c r="B49" s="798"/>
      <c r="C49" s="151"/>
      <c r="D49" s="799"/>
      <c r="E49" s="799"/>
      <c r="F49" s="151"/>
    </row>
    <row r="50" spans="1:6" ht="23.25" customHeight="1" x14ac:dyDescent="0.25">
      <c r="B50" s="798"/>
      <c r="C50" s="151"/>
      <c r="D50" s="799"/>
      <c r="E50" s="799"/>
      <c r="F50" s="151"/>
    </row>
    <row r="51" spans="1:6" ht="23.25" customHeight="1" x14ac:dyDescent="0.25">
      <c r="B51" s="798"/>
      <c r="C51" s="151"/>
      <c r="D51" s="799"/>
      <c r="E51" s="799"/>
      <c r="F51" s="151"/>
    </row>
    <row r="52" spans="1:6" ht="23.25" customHeight="1" x14ac:dyDescent="0.25">
      <c r="B52" s="798"/>
      <c r="C52" s="151"/>
      <c r="D52" s="799"/>
      <c r="E52" s="799"/>
      <c r="F52" s="151"/>
    </row>
    <row r="53" spans="1:6" ht="23.25" customHeight="1" x14ac:dyDescent="0.25">
      <c r="B53" s="798"/>
      <c r="C53" s="151"/>
      <c r="D53" s="799"/>
      <c r="E53" s="799"/>
      <c r="F53" s="151"/>
    </row>
    <row r="54" spans="1:6" ht="23.25" customHeight="1" x14ac:dyDescent="0.25">
      <c r="B54" s="798"/>
      <c r="C54" s="151"/>
      <c r="D54" s="799"/>
      <c r="E54" s="799"/>
      <c r="F54" s="151"/>
    </row>
    <row r="55" spans="1:6" ht="23.25" customHeight="1" x14ac:dyDescent="0.25">
      <c r="B55" s="798"/>
      <c r="C55" s="151"/>
      <c r="D55" s="799"/>
      <c r="E55" s="799"/>
      <c r="F55" s="151"/>
    </row>
    <row r="56" spans="1:6" ht="23.25" customHeight="1" x14ac:dyDescent="0.25">
      <c r="B56" s="798"/>
      <c r="C56" s="151"/>
      <c r="D56" s="799"/>
      <c r="E56" s="799"/>
      <c r="F56" s="151"/>
    </row>
    <row r="57" spans="1:6" ht="23.25" customHeight="1" x14ac:dyDescent="0.25">
      <c r="B57" s="798"/>
      <c r="C57" s="151"/>
      <c r="D57" s="799"/>
      <c r="E57" s="799"/>
      <c r="F57" s="151"/>
    </row>
    <row r="58" spans="1:6" ht="23.25" customHeight="1" x14ac:dyDescent="0.25">
      <c r="B58" s="798"/>
      <c r="C58" s="151"/>
      <c r="D58" s="799"/>
      <c r="E58" s="799"/>
      <c r="F58" s="151"/>
    </row>
    <row r="59" spans="1:6" ht="23.25" customHeight="1" x14ac:dyDescent="0.25">
      <c r="B59" s="798"/>
      <c r="C59" s="151"/>
      <c r="D59" s="799"/>
      <c r="E59" s="799"/>
      <c r="F59" s="151"/>
    </row>
    <row r="60" spans="1:6" ht="23.25" customHeight="1" x14ac:dyDescent="0.25">
      <c r="B60" s="798"/>
      <c r="C60" s="151"/>
      <c r="D60" s="799"/>
      <c r="E60" s="799"/>
      <c r="F60" s="151"/>
    </row>
    <row r="61" spans="1:6" ht="23.25" customHeight="1" thickBot="1" x14ac:dyDescent="0.3">
      <c r="A61" s="800"/>
      <c r="B61" s="801"/>
      <c r="C61" s="796"/>
      <c r="D61" s="797"/>
      <c r="E61" s="797"/>
      <c r="F61" s="151"/>
    </row>
    <row r="62" spans="1:6" ht="12.75" customHeight="1" thickBot="1" x14ac:dyDescent="0.3">
      <c r="A62" s="1002" t="s">
        <v>429</v>
      </c>
      <c r="B62" s="1003"/>
      <c r="C62" s="1003"/>
      <c r="D62" s="1003"/>
      <c r="E62" s="1004"/>
      <c r="F62" s="148"/>
    </row>
    <row r="63" spans="1:6" x14ac:dyDescent="0.25">
      <c r="A63" s="51" t="s">
        <v>430</v>
      </c>
      <c r="B63" s="156" t="s">
        <v>431</v>
      </c>
      <c r="C63" s="150" t="s">
        <v>126</v>
      </c>
      <c r="D63" s="207">
        <f>SUM(D64:D66)</f>
        <v>5993</v>
      </c>
      <c r="E63" s="208">
        <f>SUM(E64:E66)</f>
        <v>1040</v>
      </c>
      <c r="F63" s="151"/>
    </row>
    <row r="64" spans="1:6" x14ac:dyDescent="0.25">
      <c r="A64" s="40" t="s">
        <v>432</v>
      </c>
      <c r="B64" s="157">
        <v>601</v>
      </c>
      <c r="C64" s="153" t="s">
        <v>129</v>
      </c>
      <c r="D64" s="209"/>
      <c r="E64" s="210"/>
      <c r="F64" s="151"/>
    </row>
    <row r="65" spans="1:6" x14ac:dyDescent="0.25">
      <c r="A65" s="40" t="s">
        <v>433</v>
      </c>
      <c r="B65" s="157">
        <v>602</v>
      </c>
      <c r="C65" s="153" t="s">
        <v>132</v>
      </c>
      <c r="D65" s="209">
        <v>5945</v>
      </c>
      <c r="E65" s="210">
        <v>1040</v>
      </c>
      <c r="F65" s="151"/>
    </row>
    <row r="66" spans="1:6" x14ac:dyDescent="0.25">
      <c r="A66" s="40" t="s">
        <v>434</v>
      </c>
      <c r="B66" s="157">
        <v>604</v>
      </c>
      <c r="C66" s="153" t="s">
        <v>135</v>
      </c>
      <c r="D66" s="209">
        <v>48</v>
      </c>
      <c r="E66" s="210"/>
      <c r="F66" s="151"/>
    </row>
    <row r="67" spans="1:6" x14ac:dyDescent="0.25">
      <c r="A67" s="40" t="s">
        <v>435</v>
      </c>
      <c r="B67" s="157" t="s">
        <v>436</v>
      </c>
      <c r="C67" s="153" t="s">
        <v>138</v>
      </c>
      <c r="D67" s="211">
        <f>SUM(D68:D71)</f>
        <v>4</v>
      </c>
      <c r="E67" s="212">
        <f>SUM(E68:E71)</f>
        <v>0</v>
      </c>
      <c r="F67" s="151"/>
    </row>
    <row r="68" spans="1:6" x14ac:dyDescent="0.25">
      <c r="A68" s="40" t="s">
        <v>437</v>
      </c>
      <c r="B68" s="157">
        <v>611</v>
      </c>
      <c r="C68" s="153" t="s">
        <v>141</v>
      </c>
      <c r="D68" s="209"/>
      <c r="E68" s="210"/>
      <c r="F68" s="151"/>
    </row>
    <row r="69" spans="1:6" x14ac:dyDescent="0.25">
      <c r="A69" s="40" t="s">
        <v>438</v>
      </c>
      <c r="B69" s="157">
        <v>612</v>
      </c>
      <c r="C69" s="153" t="s">
        <v>144</v>
      </c>
      <c r="D69" s="209"/>
      <c r="E69" s="210"/>
      <c r="F69" s="151"/>
    </row>
    <row r="70" spans="1:6" x14ac:dyDescent="0.25">
      <c r="A70" s="40" t="s">
        <v>439</v>
      </c>
      <c r="B70" s="157">
        <v>613</v>
      </c>
      <c r="C70" s="153" t="s">
        <v>147</v>
      </c>
      <c r="D70" s="209">
        <v>4</v>
      </c>
      <c r="E70" s="210"/>
      <c r="F70" s="151"/>
    </row>
    <row r="71" spans="1:6" x14ac:dyDescent="0.25">
      <c r="A71" s="40" t="s">
        <v>440</v>
      </c>
      <c r="B71" s="157">
        <v>614</v>
      </c>
      <c r="C71" s="153" t="s">
        <v>150</v>
      </c>
      <c r="D71" s="209"/>
      <c r="E71" s="210"/>
      <c r="F71" s="151"/>
    </row>
    <row r="72" spans="1:6" x14ac:dyDescent="0.25">
      <c r="A72" s="40" t="s">
        <v>441</v>
      </c>
      <c r="B72" s="157" t="s">
        <v>442</v>
      </c>
      <c r="C72" s="153" t="s">
        <v>153</v>
      </c>
      <c r="D72" s="211">
        <f>SUM(D73:D76)</f>
        <v>67</v>
      </c>
      <c r="E72" s="212">
        <f>SUM(E73:E76)</f>
        <v>0</v>
      </c>
      <c r="F72" s="151"/>
    </row>
    <row r="73" spans="1:6" x14ac:dyDescent="0.25">
      <c r="A73" s="40" t="s">
        <v>443</v>
      </c>
      <c r="B73" s="157">
        <v>621</v>
      </c>
      <c r="C73" s="153" t="s">
        <v>156</v>
      </c>
      <c r="D73" s="209"/>
      <c r="E73" s="210"/>
      <c r="F73" s="151"/>
    </row>
    <row r="74" spans="1:6" x14ac:dyDescent="0.25">
      <c r="A74" s="40" t="s">
        <v>444</v>
      </c>
      <c r="B74" s="157">
        <v>622</v>
      </c>
      <c r="C74" s="153" t="s">
        <v>159</v>
      </c>
      <c r="D74" s="209"/>
      <c r="E74" s="210"/>
      <c r="F74" s="151"/>
    </row>
    <row r="75" spans="1:6" x14ac:dyDescent="0.25">
      <c r="A75" s="40" t="s">
        <v>445</v>
      </c>
      <c r="B75" s="157">
        <v>623</v>
      </c>
      <c r="C75" s="153" t="s">
        <v>162</v>
      </c>
      <c r="D75" s="209"/>
      <c r="E75" s="210"/>
      <c r="F75" s="151"/>
    </row>
    <row r="76" spans="1:6" x14ac:dyDescent="0.25">
      <c r="A76" s="40" t="s">
        <v>446</v>
      </c>
      <c r="B76" s="157">
        <v>624</v>
      </c>
      <c r="C76" s="153" t="s">
        <v>164</v>
      </c>
      <c r="D76" s="209">
        <v>67</v>
      </c>
      <c r="E76" s="210"/>
      <c r="F76" s="151"/>
    </row>
    <row r="77" spans="1:6" x14ac:dyDescent="0.25">
      <c r="A77" s="40" t="s">
        <v>447</v>
      </c>
      <c r="B77" s="157" t="s">
        <v>448</v>
      </c>
      <c r="C77" s="153" t="s">
        <v>167</v>
      </c>
      <c r="D77" s="211">
        <f>SUM(D78:D84)</f>
        <v>16028</v>
      </c>
      <c r="E77" s="212">
        <f>SUM(E78:E84)</f>
        <v>2</v>
      </c>
      <c r="F77" s="151"/>
    </row>
    <row r="78" spans="1:6" x14ac:dyDescent="0.25">
      <c r="A78" s="40" t="s">
        <v>449</v>
      </c>
      <c r="B78" s="157">
        <v>641</v>
      </c>
      <c r="C78" s="153" t="s">
        <v>170</v>
      </c>
      <c r="D78" s="209"/>
      <c r="E78" s="210"/>
      <c r="F78" s="151"/>
    </row>
    <row r="79" spans="1:6" x14ac:dyDescent="0.25">
      <c r="A79" s="40" t="s">
        <v>450</v>
      </c>
      <c r="B79" s="157">
        <v>642</v>
      </c>
      <c r="C79" s="153" t="s">
        <v>172</v>
      </c>
      <c r="D79" s="209">
        <v>31</v>
      </c>
      <c r="E79" s="210">
        <v>2</v>
      </c>
      <c r="F79" s="151"/>
    </row>
    <row r="80" spans="1:6" x14ac:dyDescent="0.25">
      <c r="A80" s="40" t="s">
        <v>451</v>
      </c>
      <c r="B80" s="157">
        <v>643</v>
      </c>
      <c r="C80" s="153" t="s">
        <v>175</v>
      </c>
      <c r="D80" s="209"/>
      <c r="E80" s="210"/>
      <c r="F80" s="151"/>
    </row>
    <row r="81" spans="1:6" x14ac:dyDescent="0.25">
      <c r="A81" s="40" t="s">
        <v>452</v>
      </c>
      <c r="B81" s="157">
        <v>644</v>
      </c>
      <c r="C81" s="153" t="s">
        <v>178</v>
      </c>
      <c r="D81" s="209">
        <v>605</v>
      </c>
      <c r="E81" s="210"/>
      <c r="F81" s="151"/>
    </row>
    <row r="82" spans="1:6" x14ac:dyDescent="0.25">
      <c r="A82" s="40" t="s">
        <v>453</v>
      </c>
      <c r="B82" s="157">
        <v>645</v>
      </c>
      <c r="C82" s="153" t="s">
        <v>181</v>
      </c>
      <c r="D82" s="209">
        <v>111</v>
      </c>
      <c r="E82" s="210"/>
      <c r="F82" s="151"/>
    </row>
    <row r="83" spans="1:6" x14ac:dyDescent="0.25">
      <c r="A83" s="40" t="s">
        <v>454</v>
      </c>
      <c r="B83" s="157">
        <v>648</v>
      </c>
      <c r="C83" s="153" t="s">
        <v>184</v>
      </c>
      <c r="D83" s="209">
        <v>450</v>
      </c>
      <c r="E83" s="210"/>
      <c r="F83" s="151"/>
    </row>
    <row r="84" spans="1:6" x14ac:dyDescent="0.25">
      <c r="A84" s="40" t="s">
        <v>455</v>
      </c>
      <c r="B84" s="157">
        <v>649</v>
      </c>
      <c r="C84" s="153" t="s">
        <v>187</v>
      </c>
      <c r="D84" s="209">
        <v>14831</v>
      </c>
      <c r="E84" s="210"/>
      <c r="F84" s="151"/>
    </row>
    <row r="85" spans="1:6" ht="12.75" customHeight="1" x14ac:dyDescent="0.25">
      <c r="A85" s="40" t="s">
        <v>701</v>
      </c>
      <c r="B85" s="157" t="s">
        <v>456</v>
      </c>
      <c r="C85" s="153" t="s">
        <v>189</v>
      </c>
      <c r="D85" s="211">
        <f>SUM(D86:D92)</f>
        <v>175</v>
      </c>
      <c r="E85" s="212">
        <f>SUM(E86:E92)</f>
        <v>0</v>
      </c>
      <c r="F85" s="151"/>
    </row>
    <row r="86" spans="1:6" x14ac:dyDescent="0.25">
      <c r="A86" s="40" t="s">
        <v>702</v>
      </c>
      <c r="B86" s="157">
        <v>652</v>
      </c>
      <c r="C86" s="153" t="s">
        <v>192</v>
      </c>
      <c r="D86" s="209">
        <v>60</v>
      </c>
      <c r="E86" s="210"/>
      <c r="F86" s="151"/>
    </row>
    <row r="87" spans="1:6" x14ac:dyDescent="0.25">
      <c r="A87" s="40" t="s">
        <v>457</v>
      </c>
      <c r="B87" s="157">
        <v>653</v>
      </c>
      <c r="C87" s="153" t="s">
        <v>194</v>
      </c>
      <c r="D87" s="209"/>
      <c r="E87" s="210"/>
      <c r="F87" s="151"/>
    </row>
    <row r="88" spans="1:6" x14ac:dyDescent="0.25">
      <c r="A88" s="40" t="s">
        <v>458</v>
      </c>
      <c r="B88" s="157">
        <v>654</v>
      </c>
      <c r="C88" s="153" t="s">
        <v>196</v>
      </c>
      <c r="D88" s="209">
        <v>115</v>
      </c>
      <c r="E88" s="210"/>
      <c r="F88" s="151"/>
    </row>
    <row r="89" spans="1:6" x14ac:dyDescent="0.25">
      <c r="A89" s="40" t="s">
        <v>459</v>
      </c>
      <c r="B89" s="157">
        <v>655</v>
      </c>
      <c r="C89" s="153" t="s">
        <v>199</v>
      </c>
      <c r="D89" s="209"/>
      <c r="E89" s="210"/>
      <c r="F89" s="151"/>
    </row>
    <row r="90" spans="1:6" x14ac:dyDescent="0.25">
      <c r="A90" s="40" t="s">
        <v>460</v>
      </c>
      <c r="B90" s="157">
        <v>656</v>
      </c>
      <c r="C90" s="153" t="s">
        <v>202</v>
      </c>
      <c r="D90" s="209"/>
      <c r="E90" s="210"/>
      <c r="F90" s="151"/>
    </row>
    <row r="91" spans="1:6" x14ac:dyDescent="0.25">
      <c r="A91" s="40" t="s">
        <v>461</v>
      </c>
      <c r="B91" s="157">
        <v>657</v>
      </c>
      <c r="C91" s="153" t="s">
        <v>205</v>
      </c>
      <c r="D91" s="209"/>
      <c r="E91" s="210"/>
      <c r="F91" s="151"/>
    </row>
    <row r="92" spans="1:6" x14ac:dyDescent="0.25">
      <c r="A92" s="40" t="s">
        <v>462</v>
      </c>
      <c r="B92" s="157">
        <v>659</v>
      </c>
      <c r="C92" s="153" t="s">
        <v>208</v>
      </c>
      <c r="D92" s="209"/>
      <c r="E92" s="210"/>
      <c r="F92" s="151"/>
    </row>
    <row r="93" spans="1:6" x14ac:dyDescent="0.25">
      <c r="A93" s="40" t="s">
        <v>463</v>
      </c>
      <c r="B93" s="157" t="s">
        <v>464</v>
      </c>
      <c r="C93" s="153" t="s">
        <v>211</v>
      </c>
      <c r="D93" s="211">
        <f>SUM(D94:D96)</f>
        <v>1024</v>
      </c>
      <c r="E93" s="212">
        <f>SUM(E94:E96)</f>
        <v>0</v>
      </c>
      <c r="F93" s="151"/>
    </row>
    <row r="94" spans="1:6" x14ac:dyDescent="0.25">
      <c r="A94" s="40" t="s">
        <v>465</v>
      </c>
      <c r="B94" s="157">
        <v>681</v>
      </c>
      <c r="C94" s="153" t="s">
        <v>214</v>
      </c>
      <c r="D94" s="209"/>
      <c r="E94" s="210"/>
      <c r="F94" s="151"/>
    </row>
    <row r="95" spans="1:6" x14ac:dyDescent="0.25">
      <c r="A95" s="40" t="s">
        <v>466</v>
      </c>
      <c r="B95" s="157">
        <v>682</v>
      </c>
      <c r="C95" s="153" t="s">
        <v>217</v>
      </c>
      <c r="D95" s="209">
        <v>1024</v>
      </c>
      <c r="E95" s="210"/>
      <c r="F95" s="151"/>
    </row>
    <row r="96" spans="1:6" x14ac:dyDescent="0.25">
      <c r="A96" s="40" t="s">
        <v>467</v>
      </c>
      <c r="B96" s="157">
        <v>684</v>
      </c>
      <c r="C96" s="153" t="s">
        <v>220</v>
      </c>
      <c r="D96" s="209"/>
      <c r="E96" s="210"/>
      <c r="F96" s="151"/>
    </row>
    <row r="97" spans="1:6" x14ac:dyDescent="0.25">
      <c r="A97" s="40" t="s">
        <v>468</v>
      </c>
      <c r="B97" s="157" t="s">
        <v>469</v>
      </c>
      <c r="C97" s="153" t="s">
        <v>223</v>
      </c>
      <c r="D97" s="211">
        <f>D98</f>
        <v>112200</v>
      </c>
      <c r="E97" s="212">
        <f>E98</f>
        <v>0</v>
      </c>
      <c r="F97" s="151"/>
    </row>
    <row r="98" spans="1:6" x14ac:dyDescent="0.25">
      <c r="A98" s="40" t="s">
        <v>470</v>
      </c>
      <c r="B98" s="157">
        <v>691</v>
      </c>
      <c r="C98" s="153" t="s">
        <v>226</v>
      </c>
      <c r="D98" s="209">
        <v>112200</v>
      </c>
      <c r="E98" s="210"/>
      <c r="F98" s="151"/>
    </row>
    <row r="99" spans="1:6" ht="25.5" x14ac:dyDescent="0.25">
      <c r="A99" s="40" t="s">
        <v>471</v>
      </c>
      <c r="B99" s="158" t="s">
        <v>660</v>
      </c>
      <c r="C99" s="153" t="s">
        <v>229</v>
      </c>
      <c r="D99" s="211">
        <f>D63+D67+D72+D77+D85+D93+D97</f>
        <v>135491</v>
      </c>
      <c r="E99" s="212">
        <f>E63+E67+E72+E77+E85+E93+E97</f>
        <v>1042</v>
      </c>
      <c r="F99" s="151"/>
    </row>
    <row r="100" spans="1:6" x14ac:dyDescent="0.25">
      <c r="A100" s="159" t="s">
        <v>472</v>
      </c>
      <c r="B100" s="157" t="s">
        <v>473</v>
      </c>
      <c r="C100" s="153" t="s">
        <v>232</v>
      </c>
      <c r="D100" s="211">
        <f>D99-D48</f>
        <v>102</v>
      </c>
      <c r="E100" s="212">
        <f>E99-E48</f>
        <v>187</v>
      </c>
      <c r="F100" s="151"/>
    </row>
    <row r="101" spans="1:6" x14ac:dyDescent="0.25">
      <c r="A101" s="40" t="s">
        <v>474</v>
      </c>
      <c r="B101" s="157">
        <v>591</v>
      </c>
      <c r="C101" s="153" t="s">
        <v>235</v>
      </c>
      <c r="D101" s="209">
        <v>68</v>
      </c>
      <c r="E101" s="210">
        <v>2</v>
      </c>
      <c r="F101" s="151"/>
    </row>
    <row r="102" spans="1:6" x14ac:dyDescent="0.25">
      <c r="A102" s="159" t="s">
        <v>475</v>
      </c>
      <c r="B102" s="157" t="s">
        <v>476</v>
      </c>
      <c r="C102" s="153" t="s">
        <v>238</v>
      </c>
      <c r="D102" s="209">
        <f>D100-D101</f>
        <v>34</v>
      </c>
      <c r="E102" s="210">
        <f>E100-E101</f>
        <v>185</v>
      </c>
      <c r="F102" s="151"/>
    </row>
    <row r="103" spans="1:6" ht="24" customHeight="1" x14ac:dyDescent="0.25">
      <c r="A103" s="989"/>
      <c r="B103" s="990"/>
      <c r="C103" s="991"/>
      <c r="D103" s="987" t="s">
        <v>713</v>
      </c>
      <c r="E103" s="988"/>
      <c r="F103" s="136"/>
    </row>
    <row r="104" spans="1:6" ht="12.75" customHeight="1" x14ac:dyDescent="0.25">
      <c r="A104" s="331" t="s">
        <v>477</v>
      </c>
      <c r="B104" s="332" t="s">
        <v>587</v>
      </c>
      <c r="C104" s="39" t="s">
        <v>241</v>
      </c>
      <c r="D104" s="998">
        <f>+D100+E100</f>
        <v>289</v>
      </c>
      <c r="E104" s="999"/>
    </row>
    <row r="105" spans="1:6" ht="12.75" customHeight="1" thickBot="1" x14ac:dyDescent="0.3">
      <c r="A105" s="330" t="s">
        <v>478</v>
      </c>
      <c r="B105" s="53" t="s">
        <v>588</v>
      </c>
      <c r="C105" s="46" t="s">
        <v>244</v>
      </c>
      <c r="D105" s="1000">
        <f>+D102+E102</f>
        <v>219</v>
      </c>
      <c r="E105" s="1001"/>
    </row>
    <row r="106" spans="1:6" ht="12.75" customHeight="1" x14ac:dyDescent="0.25">
      <c r="A106" s="160"/>
      <c r="B106" s="57"/>
      <c r="C106" s="57"/>
    </row>
    <row r="107" spans="1:6" ht="12.75" customHeight="1" x14ac:dyDescent="0.25">
      <c r="A107" s="54" t="s">
        <v>638</v>
      </c>
      <c r="B107" s="57"/>
      <c r="C107" s="57"/>
    </row>
    <row r="108" spans="1:6" ht="12.75" customHeight="1" x14ac:dyDescent="0.25">
      <c r="A108" s="188" t="s">
        <v>1167</v>
      </c>
      <c r="B108" s="57"/>
      <c r="C108" s="57"/>
    </row>
    <row r="109" spans="1:6" x14ac:dyDescent="0.25">
      <c r="A109" s="32" t="s">
        <v>663</v>
      </c>
      <c r="B109" s="33"/>
      <c r="C109" s="33"/>
    </row>
    <row r="110" spans="1:6" x14ac:dyDescent="0.25">
      <c r="A110" s="188" t="s">
        <v>658</v>
      </c>
      <c r="B110" s="33"/>
      <c r="C110" s="33"/>
      <c r="D110" s="32"/>
      <c r="E110" s="32"/>
    </row>
    <row r="111" spans="1:6" x14ac:dyDescent="0.25">
      <c r="A111" s="188" t="s">
        <v>1114</v>
      </c>
      <c r="D111" s="32"/>
      <c r="E111" s="32"/>
    </row>
  </sheetData>
  <mergeCells count="10">
    <mergeCell ref="A103:C103"/>
    <mergeCell ref="D103:E103"/>
    <mergeCell ref="D104:E104"/>
    <mergeCell ref="D105:E105"/>
    <mergeCell ref="A1:E1"/>
    <mergeCell ref="A2:E2"/>
    <mergeCell ref="A3:E3"/>
    <mergeCell ref="A4:E4"/>
    <mergeCell ref="B6:C6"/>
    <mergeCell ref="A62:E62"/>
  </mergeCells>
  <pageMargins left="0.70866141732283472" right="0.70866141732283472" top="0.78740157480314965" bottom="0.78740157480314965" header="0.31496062992125984" footer="0.31496062992125984"/>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1"/>
  <sheetViews>
    <sheetView workbookViewId="0">
      <selection activeCell="D79" sqref="D79"/>
    </sheetView>
  </sheetViews>
  <sheetFormatPr defaultRowHeight="12.75" x14ac:dyDescent="0.25"/>
  <cols>
    <col min="1" max="1" width="60.42578125" style="54" customWidth="1"/>
    <col min="2" max="2" width="13.85546875" style="147" customWidth="1"/>
    <col min="3" max="3" width="9.140625" style="147"/>
    <col min="4" max="4" width="12.5703125" style="202" customWidth="1"/>
    <col min="5" max="5" width="15.140625" style="202" customWidth="1"/>
    <col min="6" max="16384" width="9.140625" style="32"/>
  </cols>
  <sheetData>
    <row r="1" spans="1:6" ht="15.75" x14ac:dyDescent="0.25">
      <c r="A1" s="992" t="s">
        <v>1193</v>
      </c>
      <c r="B1" s="992"/>
      <c r="C1" s="992"/>
      <c r="D1" s="992"/>
      <c r="E1" s="992"/>
    </row>
    <row r="2" spans="1:6" ht="12.75" customHeight="1" thickBot="1" x14ac:dyDescent="0.3">
      <c r="A2" s="993"/>
      <c r="B2" s="993"/>
      <c r="C2" s="993"/>
      <c r="D2" s="993"/>
      <c r="E2" s="993"/>
    </row>
    <row r="3" spans="1:6" ht="27.95" customHeight="1" thickBot="1" x14ac:dyDescent="0.3">
      <c r="A3" s="981" t="s">
        <v>661</v>
      </c>
      <c r="B3" s="982"/>
      <c r="C3" s="982"/>
      <c r="D3" s="982"/>
      <c r="E3" s="983"/>
      <c r="F3" s="136"/>
    </row>
    <row r="4" spans="1:6" ht="15" customHeight="1" thickBot="1" x14ac:dyDescent="0.3">
      <c r="A4" s="967" t="s">
        <v>608</v>
      </c>
      <c r="B4" s="968"/>
      <c r="C4" s="968"/>
      <c r="D4" s="968"/>
      <c r="E4" s="969"/>
    </row>
    <row r="5" spans="1:6" s="146" customFormat="1" ht="40.5" customHeight="1" thickBot="1" x14ac:dyDescent="0.3">
      <c r="A5" s="58" t="s">
        <v>609</v>
      </c>
      <c r="B5" s="59" t="s">
        <v>656</v>
      </c>
      <c r="C5" s="60" t="s">
        <v>662</v>
      </c>
      <c r="D5" s="203" t="s">
        <v>830</v>
      </c>
      <c r="E5" s="204" t="s">
        <v>831</v>
      </c>
      <c r="F5" s="148"/>
    </row>
    <row r="6" spans="1:6" s="146" customFormat="1" ht="12.75" customHeight="1" x14ac:dyDescent="0.25">
      <c r="A6" s="187" t="s">
        <v>381</v>
      </c>
      <c r="B6" s="994"/>
      <c r="C6" s="995"/>
      <c r="D6" s="205" t="s">
        <v>586</v>
      </c>
      <c r="E6" s="206" t="s">
        <v>506</v>
      </c>
      <c r="F6" s="145"/>
    </row>
    <row r="7" spans="1:6" x14ac:dyDescent="0.25">
      <c r="A7" s="51" t="s">
        <v>382</v>
      </c>
      <c r="B7" s="149" t="s">
        <v>383</v>
      </c>
      <c r="C7" s="150" t="s">
        <v>3</v>
      </c>
      <c r="D7" s="207">
        <f>SUM(D8:D11)</f>
        <v>1569</v>
      </c>
      <c r="E7" s="208">
        <f>SUM(E8:E11)</f>
        <v>728</v>
      </c>
      <c r="F7" s="151"/>
    </row>
    <row r="8" spans="1:6" x14ac:dyDescent="0.25">
      <c r="A8" s="40" t="s">
        <v>384</v>
      </c>
      <c r="B8" s="152">
        <v>501</v>
      </c>
      <c r="C8" s="153" t="s">
        <v>6</v>
      </c>
      <c r="D8" s="209">
        <v>987</v>
      </c>
      <c r="E8" s="210">
        <v>577</v>
      </c>
      <c r="F8" s="151"/>
    </row>
    <row r="9" spans="1:6" x14ac:dyDescent="0.25">
      <c r="A9" s="40" t="s">
        <v>385</v>
      </c>
      <c r="B9" s="152">
        <v>502</v>
      </c>
      <c r="C9" s="153" t="s">
        <v>9</v>
      </c>
      <c r="D9" s="209">
        <v>582</v>
      </c>
      <c r="E9" s="210">
        <v>151</v>
      </c>
      <c r="F9" s="151"/>
    </row>
    <row r="10" spans="1:6" x14ac:dyDescent="0.25">
      <c r="A10" s="40" t="s">
        <v>386</v>
      </c>
      <c r="B10" s="152">
        <v>503</v>
      </c>
      <c r="C10" s="153" t="s">
        <v>12</v>
      </c>
      <c r="D10" s="209"/>
      <c r="E10" s="210"/>
      <c r="F10" s="151"/>
    </row>
    <row r="11" spans="1:6" x14ac:dyDescent="0.25">
      <c r="A11" s="40" t="s">
        <v>387</v>
      </c>
      <c r="B11" s="152">
        <v>504</v>
      </c>
      <c r="C11" s="153" t="s">
        <v>15</v>
      </c>
      <c r="D11" s="209"/>
      <c r="E11" s="210"/>
      <c r="F11" s="151"/>
    </row>
    <row r="12" spans="1:6" x14ac:dyDescent="0.25">
      <c r="A12" s="40" t="s">
        <v>388</v>
      </c>
      <c r="B12" s="152" t="s">
        <v>389</v>
      </c>
      <c r="C12" s="153" t="s">
        <v>18</v>
      </c>
      <c r="D12" s="211">
        <f>SUM(D13:D16)</f>
        <v>162</v>
      </c>
      <c r="E12" s="212">
        <f>SUM(E13:E16)</f>
        <v>57</v>
      </c>
      <c r="F12" s="151"/>
    </row>
    <row r="13" spans="1:6" x14ac:dyDescent="0.25">
      <c r="A13" s="40" t="s">
        <v>390</v>
      </c>
      <c r="B13" s="152">
        <v>511</v>
      </c>
      <c r="C13" s="153" t="s">
        <v>21</v>
      </c>
      <c r="D13" s="209">
        <v>10</v>
      </c>
      <c r="E13" s="210">
        <v>6</v>
      </c>
      <c r="F13" s="151"/>
    </row>
    <row r="14" spans="1:6" x14ac:dyDescent="0.25">
      <c r="A14" s="40" t="s">
        <v>391</v>
      </c>
      <c r="B14" s="152">
        <v>512</v>
      </c>
      <c r="C14" s="153" t="s">
        <v>24</v>
      </c>
      <c r="D14" s="209">
        <v>7</v>
      </c>
      <c r="E14" s="210"/>
      <c r="F14" s="151"/>
    </row>
    <row r="15" spans="1:6" x14ac:dyDescent="0.25">
      <c r="A15" s="40" t="s">
        <v>392</v>
      </c>
      <c r="B15" s="152">
        <v>513</v>
      </c>
      <c r="C15" s="153" t="s">
        <v>27</v>
      </c>
      <c r="D15" s="209"/>
      <c r="E15" s="210"/>
      <c r="F15" s="151"/>
    </row>
    <row r="16" spans="1:6" x14ac:dyDescent="0.25">
      <c r="A16" s="40" t="s">
        <v>393</v>
      </c>
      <c r="B16" s="152">
        <v>518</v>
      </c>
      <c r="C16" s="153" t="s">
        <v>30</v>
      </c>
      <c r="D16" s="209">
        <v>145</v>
      </c>
      <c r="E16" s="210">
        <v>51</v>
      </c>
      <c r="F16" s="151"/>
    </row>
    <row r="17" spans="1:6" x14ac:dyDescent="0.25">
      <c r="A17" s="40" t="s">
        <v>394</v>
      </c>
      <c r="B17" s="152" t="s">
        <v>395</v>
      </c>
      <c r="C17" s="153" t="s">
        <v>33</v>
      </c>
      <c r="D17" s="211">
        <f>SUM(D18:D22)</f>
        <v>1642</v>
      </c>
      <c r="E17" s="212">
        <f>SUM(E18:E22)</f>
        <v>623</v>
      </c>
      <c r="F17" s="151"/>
    </row>
    <row r="18" spans="1:6" x14ac:dyDescent="0.25">
      <c r="A18" s="40" t="s">
        <v>396</v>
      </c>
      <c r="B18" s="152">
        <v>521</v>
      </c>
      <c r="C18" s="153" t="s">
        <v>36</v>
      </c>
      <c r="D18" s="209">
        <v>1224</v>
      </c>
      <c r="E18" s="210">
        <v>471</v>
      </c>
      <c r="F18" s="151"/>
    </row>
    <row r="19" spans="1:6" x14ac:dyDescent="0.25">
      <c r="A19" s="40" t="s">
        <v>397</v>
      </c>
      <c r="B19" s="152">
        <v>524</v>
      </c>
      <c r="C19" s="153" t="s">
        <v>39</v>
      </c>
      <c r="D19" s="209">
        <v>398</v>
      </c>
      <c r="E19" s="210">
        <v>148</v>
      </c>
      <c r="F19" s="151"/>
    </row>
    <row r="20" spans="1:6" x14ac:dyDescent="0.25">
      <c r="A20" s="40" t="s">
        <v>398</v>
      </c>
      <c r="B20" s="152">
        <v>525</v>
      </c>
      <c r="C20" s="153" t="s">
        <v>42</v>
      </c>
      <c r="D20" s="209"/>
      <c r="E20" s="210"/>
      <c r="F20" s="151"/>
    </row>
    <row r="21" spans="1:6" x14ac:dyDescent="0.25">
      <c r="A21" s="40" t="s">
        <v>399</v>
      </c>
      <c r="B21" s="152">
        <v>527</v>
      </c>
      <c r="C21" s="153" t="s">
        <v>45</v>
      </c>
      <c r="D21" s="209">
        <v>20</v>
      </c>
      <c r="E21" s="210">
        <v>4</v>
      </c>
      <c r="F21" s="151"/>
    </row>
    <row r="22" spans="1:6" x14ac:dyDescent="0.25">
      <c r="A22" s="40" t="s">
        <v>400</v>
      </c>
      <c r="B22" s="152">
        <v>528</v>
      </c>
      <c r="C22" s="153" t="s">
        <v>48</v>
      </c>
      <c r="D22" s="209"/>
      <c r="E22" s="210"/>
      <c r="F22" s="151"/>
    </row>
    <row r="23" spans="1:6" x14ac:dyDescent="0.25">
      <c r="A23" s="40" t="s">
        <v>401</v>
      </c>
      <c r="B23" s="152" t="s">
        <v>402</v>
      </c>
      <c r="C23" s="153" t="s">
        <v>51</v>
      </c>
      <c r="D23" s="211">
        <f>SUM(D24:D26)</f>
        <v>0</v>
      </c>
      <c r="E23" s="212">
        <f>SUM(E24:E26)</f>
        <v>0</v>
      </c>
      <c r="F23" s="151"/>
    </row>
    <row r="24" spans="1:6" x14ac:dyDescent="0.25">
      <c r="A24" s="40" t="s">
        <v>403</v>
      </c>
      <c r="B24" s="152">
        <v>531</v>
      </c>
      <c r="C24" s="153" t="s">
        <v>54</v>
      </c>
      <c r="D24" s="209"/>
      <c r="E24" s="210"/>
      <c r="F24" s="151"/>
    </row>
    <row r="25" spans="1:6" x14ac:dyDescent="0.25">
      <c r="A25" s="40" t="s">
        <v>404</v>
      </c>
      <c r="B25" s="152">
        <v>532</v>
      </c>
      <c r="C25" s="153" t="s">
        <v>57</v>
      </c>
      <c r="D25" s="209"/>
      <c r="E25" s="210"/>
      <c r="F25" s="151"/>
    </row>
    <row r="26" spans="1:6" x14ac:dyDescent="0.25">
      <c r="A26" s="40" t="s">
        <v>405</v>
      </c>
      <c r="B26" s="152">
        <v>538</v>
      </c>
      <c r="C26" s="153" t="s">
        <v>60</v>
      </c>
      <c r="D26" s="209"/>
      <c r="E26" s="210"/>
      <c r="F26" s="151"/>
    </row>
    <row r="27" spans="1:6" x14ac:dyDescent="0.25">
      <c r="A27" s="40" t="s">
        <v>406</v>
      </c>
      <c r="B27" s="152" t="s">
        <v>407</v>
      </c>
      <c r="C27" s="153" t="s">
        <v>63</v>
      </c>
      <c r="D27" s="211">
        <f>SUM(D28:D35)</f>
        <v>5</v>
      </c>
      <c r="E27" s="212">
        <f>SUM(E28:E35)</f>
        <v>2</v>
      </c>
      <c r="F27" s="151"/>
    </row>
    <row r="28" spans="1:6" x14ac:dyDescent="0.25">
      <c r="A28" s="40" t="s">
        <v>408</v>
      </c>
      <c r="B28" s="152">
        <v>541</v>
      </c>
      <c r="C28" s="153" t="s">
        <v>66</v>
      </c>
      <c r="D28" s="209"/>
      <c r="E28" s="210"/>
      <c r="F28" s="151"/>
    </row>
    <row r="29" spans="1:6" x14ac:dyDescent="0.25">
      <c r="A29" s="40" t="s">
        <v>409</v>
      </c>
      <c r="B29" s="152">
        <v>542</v>
      </c>
      <c r="C29" s="153" t="s">
        <v>69</v>
      </c>
      <c r="D29" s="209"/>
      <c r="E29" s="210"/>
      <c r="F29" s="151"/>
    </row>
    <row r="30" spans="1:6" x14ac:dyDescent="0.25">
      <c r="A30" s="40" t="s">
        <v>410</v>
      </c>
      <c r="B30" s="152">
        <v>543</v>
      </c>
      <c r="C30" s="153" t="s">
        <v>72</v>
      </c>
      <c r="D30" s="209"/>
      <c r="E30" s="210"/>
      <c r="F30" s="151"/>
    </row>
    <row r="31" spans="1:6" x14ac:dyDescent="0.25">
      <c r="A31" s="40" t="s">
        <v>411</v>
      </c>
      <c r="B31" s="152">
        <v>544</v>
      </c>
      <c r="C31" s="153" t="s">
        <v>75</v>
      </c>
      <c r="D31" s="209"/>
      <c r="E31" s="210"/>
      <c r="F31" s="151"/>
    </row>
    <row r="32" spans="1:6" x14ac:dyDescent="0.25">
      <c r="A32" s="40" t="s">
        <v>412</v>
      </c>
      <c r="B32" s="152">
        <v>545</v>
      </c>
      <c r="C32" s="153" t="s">
        <v>78</v>
      </c>
      <c r="D32" s="209"/>
      <c r="E32" s="210"/>
      <c r="F32" s="151"/>
    </row>
    <row r="33" spans="1:6" x14ac:dyDescent="0.25">
      <c r="A33" s="40" t="s">
        <v>413</v>
      </c>
      <c r="B33" s="152">
        <v>546</v>
      </c>
      <c r="C33" s="153" t="s">
        <v>81</v>
      </c>
      <c r="D33" s="209"/>
      <c r="E33" s="210"/>
      <c r="F33" s="151"/>
    </row>
    <row r="34" spans="1:6" x14ac:dyDescent="0.25">
      <c r="A34" s="40" t="s">
        <v>414</v>
      </c>
      <c r="B34" s="152">
        <v>548</v>
      </c>
      <c r="C34" s="153" t="s">
        <v>83</v>
      </c>
      <c r="D34" s="209"/>
      <c r="E34" s="210"/>
      <c r="F34" s="151"/>
    </row>
    <row r="35" spans="1:6" x14ac:dyDescent="0.25">
      <c r="A35" s="40" t="s">
        <v>415</v>
      </c>
      <c r="B35" s="152">
        <v>549</v>
      </c>
      <c r="C35" s="153" t="s">
        <v>86</v>
      </c>
      <c r="D35" s="209">
        <v>5</v>
      </c>
      <c r="E35" s="210">
        <v>2</v>
      </c>
      <c r="F35" s="151"/>
    </row>
    <row r="36" spans="1:6" ht="12.75" customHeight="1" x14ac:dyDescent="0.25">
      <c r="A36" s="40" t="s">
        <v>697</v>
      </c>
      <c r="B36" s="152" t="s">
        <v>416</v>
      </c>
      <c r="C36" s="153" t="s">
        <v>89</v>
      </c>
      <c r="D36" s="211">
        <f>SUM(D37:D42)</f>
        <v>138</v>
      </c>
      <c r="E36" s="212">
        <f>SUM(E37:E42)</f>
        <v>78</v>
      </c>
      <c r="F36" s="151"/>
    </row>
    <row r="37" spans="1:6" x14ac:dyDescent="0.25">
      <c r="A37" s="40" t="s">
        <v>698</v>
      </c>
      <c r="B37" s="152">
        <v>551</v>
      </c>
      <c r="C37" s="153" t="s">
        <v>92</v>
      </c>
      <c r="D37" s="209">
        <v>138</v>
      </c>
      <c r="E37" s="210">
        <v>78</v>
      </c>
      <c r="F37" s="151"/>
    </row>
    <row r="38" spans="1:6" ht="12.75" customHeight="1" x14ac:dyDescent="0.25">
      <c r="A38" s="40" t="s">
        <v>699</v>
      </c>
      <c r="B38" s="152">
        <v>552</v>
      </c>
      <c r="C38" s="153" t="s">
        <v>95</v>
      </c>
      <c r="D38" s="209"/>
      <c r="E38" s="210"/>
      <c r="F38" s="151"/>
    </row>
    <row r="39" spans="1:6" x14ac:dyDescent="0.25">
      <c r="A39" s="40" t="s">
        <v>417</v>
      </c>
      <c r="B39" s="152">
        <v>553</v>
      </c>
      <c r="C39" s="153" t="s">
        <v>98</v>
      </c>
      <c r="D39" s="209"/>
      <c r="E39" s="210"/>
      <c r="F39" s="151"/>
    </row>
    <row r="40" spans="1:6" x14ac:dyDescent="0.25">
      <c r="A40" s="40" t="s">
        <v>418</v>
      </c>
      <c r="B40" s="152">
        <v>554</v>
      </c>
      <c r="C40" s="153" t="s">
        <v>101</v>
      </c>
      <c r="D40" s="209"/>
      <c r="E40" s="210"/>
      <c r="F40" s="151"/>
    </row>
    <row r="41" spans="1:6" x14ac:dyDescent="0.25">
      <c r="A41" s="40" t="s">
        <v>419</v>
      </c>
      <c r="B41" s="152">
        <v>556</v>
      </c>
      <c r="C41" s="153" t="s">
        <v>104</v>
      </c>
      <c r="D41" s="209"/>
      <c r="E41" s="210"/>
      <c r="F41" s="151"/>
    </row>
    <row r="42" spans="1:6" x14ac:dyDescent="0.25">
      <c r="A42" s="40" t="s">
        <v>420</v>
      </c>
      <c r="B42" s="152">
        <v>559</v>
      </c>
      <c r="C42" s="153" t="s">
        <v>107</v>
      </c>
      <c r="D42" s="209"/>
      <c r="E42" s="210"/>
      <c r="F42" s="151"/>
    </row>
    <row r="43" spans="1:6" x14ac:dyDescent="0.25">
      <c r="A43" s="40" t="s">
        <v>421</v>
      </c>
      <c r="B43" s="152" t="s">
        <v>422</v>
      </c>
      <c r="C43" s="153" t="s">
        <v>110</v>
      </c>
      <c r="D43" s="211">
        <f>SUM(D44:D45)</f>
        <v>0</v>
      </c>
      <c r="E43" s="212">
        <f>SUM(E44:E45)</f>
        <v>0</v>
      </c>
      <c r="F43" s="151"/>
    </row>
    <row r="44" spans="1:6" x14ac:dyDescent="0.25">
      <c r="A44" s="40" t="s">
        <v>700</v>
      </c>
      <c r="B44" s="152">
        <v>581</v>
      </c>
      <c r="C44" s="153" t="s">
        <v>113</v>
      </c>
      <c r="D44" s="209"/>
      <c r="E44" s="210"/>
      <c r="F44" s="151"/>
    </row>
    <row r="45" spans="1:6" x14ac:dyDescent="0.25">
      <c r="A45" s="40" t="s">
        <v>423</v>
      </c>
      <c r="B45" s="152">
        <v>582</v>
      </c>
      <c r="C45" s="153" t="s">
        <v>115</v>
      </c>
      <c r="D45" s="209"/>
      <c r="E45" s="210"/>
      <c r="F45" s="151"/>
    </row>
    <row r="46" spans="1:6" x14ac:dyDescent="0.25">
      <c r="A46" s="40" t="s">
        <v>424</v>
      </c>
      <c r="B46" s="152" t="s">
        <v>425</v>
      </c>
      <c r="C46" s="153" t="s">
        <v>117</v>
      </c>
      <c r="D46" s="211">
        <f>D47</f>
        <v>0</v>
      </c>
      <c r="E46" s="212"/>
      <c r="F46" s="151"/>
    </row>
    <row r="47" spans="1:6" x14ac:dyDescent="0.25">
      <c r="A47" s="40" t="s">
        <v>426</v>
      </c>
      <c r="B47" s="152">
        <v>595</v>
      </c>
      <c r="C47" s="153" t="s">
        <v>120</v>
      </c>
      <c r="D47" s="209"/>
      <c r="E47" s="210"/>
      <c r="F47" s="151"/>
    </row>
    <row r="48" spans="1:6" ht="23.25" customHeight="1" thickBot="1" x14ac:dyDescent="0.3">
      <c r="A48" s="44" t="s">
        <v>427</v>
      </c>
      <c r="B48" s="154" t="s">
        <v>428</v>
      </c>
      <c r="C48" s="155" t="s">
        <v>123</v>
      </c>
      <c r="D48" s="213">
        <f>D7+D12+D17+D23+D27+D36+D43+D46</f>
        <v>3516</v>
      </c>
      <c r="E48" s="214">
        <f>E7+E12+E17+E23+E27+E36+E43+E46</f>
        <v>1488</v>
      </c>
      <c r="F48" s="151"/>
    </row>
    <row r="49" spans="1:6" ht="23.25" customHeight="1" x14ac:dyDescent="0.25">
      <c r="B49" s="798"/>
      <c r="C49" s="151"/>
      <c r="D49" s="799"/>
      <c r="E49" s="799"/>
      <c r="F49" s="151"/>
    </row>
    <row r="50" spans="1:6" ht="23.25" customHeight="1" x14ac:dyDescent="0.25">
      <c r="B50" s="798"/>
      <c r="C50" s="151"/>
      <c r="D50" s="799"/>
      <c r="E50" s="799"/>
      <c r="F50" s="151"/>
    </row>
    <row r="51" spans="1:6" ht="23.25" customHeight="1" x14ac:dyDescent="0.25">
      <c r="B51" s="798"/>
      <c r="C51" s="151"/>
      <c r="D51" s="799"/>
      <c r="E51" s="799"/>
      <c r="F51" s="151"/>
    </row>
    <row r="52" spans="1:6" ht="23.25" customHeight="1" x14ac:dyDescent="0.25">
      <c r="B52" s="798"/>
      <c r="C52" s="151"/>
      <c r="D52" s="799"/>
      <c r="E52" s="799"/>
      <c r="F52" s="151"/>
    </row>
    <row r="53" spans="1:6" ht="23.25" customHeight="1" x14ac:dyDescent="0.25">
      <c r="B53" s="798"/>
      <c r="C53" s="151"/>
      <c r="D53" s="799"/>
      <c r="E53" s="799"/>
      <c r="F53" s="151"/>
    </row>
    <row r="54" spans="1:6" ht="23.25" customHeight="1" x14ac:dyDescent="0.25">
      <c r="B54" s="798"/>
      <c r="C54" s="151"/>
      <c r="D54" s="799"/>
      <c r="E54" s="799"/>
      <c r="F54" s="151"/>
    </row>
    <row r="55" spans="1:6" ht="23.25" customHeight="1" x14ac:dyDescent="0.25">
      <c r="B55" s="798"/>
      <c r="C55" s="151"/>
      <c r="D55" s="799"/>
      <c r="E55" s="799"/>
      <c r="F55" s="151"/>
    </row>
    <row r="56" spans="1:6" ht="23.25" customHeight="1" x14ac:dyDescent="0.25">
      <c r="B56" s="798"/>
      <c r="C56" s="151"/>
      <c r="D56" s="799"/>
      <c r="E56" s="799"/>
      <c r="F56" s="151"/>
    </row>
    <row r="57" spans="1:6" ht="23.25" customHeight="1" x14ac:dyDescent="0.25">
      <c r="B57" s="798"/>
      <c r="C57" s="151"/>
      <c r="D57" s="799"/>
      <c r="E57" s="799"/>
      <c r="F57" s="151"/>
    </row>
    <row r="58" spans="1:6" ht="23.25" customHeight="1" x14ac:dyDescent="0.25">
      <c r="B58" s="798"/>
      <c r="C58" s="151"/>
      <c r="D58" s="799"/>
      <c r="E58" s="799"/>
      <c r="F58" s="151"/>
    </row>
    <row r="59" spans="1:6" ht="23.25" customHeight="1" x14ac:dyDescent="0.25">
      <c r="B59" s="798"/>
      <c r="C59" s="151"/>
      <c r="D59" s="799"/>
      <c r="E59" s="799"/>
      <c r="F59" s="151"/>
    </row>
    <row r="60" spans="1:6" ht="23.25" customHeight="1" x14ac:dyDescent="0.25">
      <c r="B60" s="798"/>
      <c r="C60" s="151"/>
      <c r="D60" s="799"/>
      <c r="E60" s="799"/>
      <c r="F60" s="151"/>
    </row>
    <row r="61" spans="1:6" ht="17.25" customHeight="1" thickBot="1" x14ac:dyDescent="0.3">
      <c r="A61" s="800"/>
      <c r="B61" s="795"/>
      <c r="C61" s="796"/>
      <c r="D61" s="797"/>
      <c r="E61" s="797"/>
      <c r="F61" s="151"/>
    </row>
    <row r="62" spans="1:6" ht="14.25" customHeight="1" thickBot="1" x14ac:dyDescent="0.3">
      <c r="A62" s="1002" t="s">
        <v>429</v>
      </c>
      <c r="B62" s="1003"/>
      <c r="C62" s="1003"/>
      <c r="D62" s="1003"/>
      <c r="E62" s="1004"/>
      <c r="F62" s="148"/>
    </row>
    <row r="63" spans="1:6" x14ac:dyDescent="0.25">
      <c r="A63" s="51" t="s">
        <v>430</v>
      </c>
      <c r="B63" s="156" t="s">
        <v>431</v>
      </c>
      <c r="C63" s="150" t="s">
        <v>126</v>
      </c>
      <c r="D63" s="207">
        <f>SUM(D64:D66)</f>
        <v>3448</v>
      </c>
      <c r="E63" s="208">
        <f>SUM(E64:E66)</f>
        <v>1890</v>
      </c>
      <c r="F63" s="151"/>
    </row>
    <row r="64" spans="1:6" x14ac:dyDescent="0.25">
      <c r="A64" s="40" t="s">
        <v>432</v>
      </c>
      <c r="B64" s="157">
        <v>601</v>
      </c>
      <c r="C64" s="153" t="s">
        <v>129</v>
      </c>
      <c r="D64" s="209"/>
      <c r="E64" s="210"/>
      <c r="F64" s="151"/>
    </row>
    <row r="65" spans="1:6" x14ac:dyDescent="0.25">
      <c r="A65" s="40" t="s">
        <v>433</v>
      </c>
      <c r="B65" s="157">
        <v>602</v>
      </c>
      <c r="C65" s="153" t="s">
        <v>132</v>
      </c>
      <c r="D65" s="209">
        <v>3448</v>
      </c>
      <c r="E65" s="210">
        <v>1890</v>
      </c>
      <c r="F65" s="151"/>
    </row>
    <row r="66" spans="1:6" x14ac:dyDescent="0.25">
      <c r="A66" s="40" t="s">
        <v>434</v>
      </c>
      <c r="B66" s="157">
        <v>604</v>
      </c>
      <c r="C66" s="153" t="s">
        <v>135</v>
      </c>
      <c r="D66" s="209"/>
      <c r="E66" s="210"/>
      <c r="F66" s="151"/>
    </row>
    <row r="67" spans="1:6" x14ac:dyDescent="0.25">
      <c r="A67" s="40" t="s">
        <v>435</v>
      </c>
      <c r="B67" s="157" t="s">
        <v>436</v>
      </c>
      <c r="C67" s="153" t="s">
        <v>138</v>
      </c>
      <c r="D67" s="211">
        <f>SUM(D68:D71)</f>
        <v>0</v>
      </c>
      <c r="E67" s="212">
        <f>SUM(E68:E71)</f>
        <v>0</v>
      </c>
      <c r="F67" s="151"/>
    </row>
    <row r="68" spans="1:6" x14ac:dyDescent="0.25">
      <c r="A68" s="40" t="s">
        <v>437</v>
      </c>
      <c r="B68" s="157">
        <v>611</v>
      </c>
      <c r="C68" s="153" t="s">
        <v>141</v>
      </c>
      <c r="D68" s="209"/>
      <c r="E68" s="210"/>
      <c r="F68" s="151"/>
    </row>
    <row r="69" spans="1:6" x14ac:dyDescent="0.25">
      <c r="A69" s="40" t="s">
        <v>438</v>
      </c>
      <c r="B69" s="157">
        <v>612</v>
      </c>
      <c r="C69" s="153" t="s">
        <v>144</v>
      </c>
      <c r="D69" s="209"/>
      <c r="E69" s="210"/>
      <c r="F69" s="151"/>
    </row>
    <row r="70" spans="1:6" x14ac:dyDescent="0.25">
      <c r="A70" s="40" t="s">
        <v>439</v>
      </c>
      <c r="B70" s="157">
        <v>613</v>
      </c>
      <c r="C70" s="153" t="s">
        <v>147</v>
      </c>
      <c r="D70" s="209"/>
      <c r="E70" s="210"/>
      <c r="F70" s="151"/>
    </row>
    <row r="71" spans="1:6" x14ac:dyDescent="0.25">
      <c r="A71" s="40" t="s">
        <v>440</v>
      </c>
      <c r="B71" s="157">
        <v>614</v>
      </c>
      <c r="C71" s="153" t="s">
        <v>150</v>
      </c>
      <c r="D71" s="209"/>
      <c r="E71" s="210"/>
      <c r="F71" s="151"/>
    </row>
    <row r="72" spans="1:6" x14ac:dyDescent="0.25">
      <c r="A72" s="40" t="s">
        <v>441</v>
      </c>
      <c r="B72" s="157" t="s">
        <v>442</v>
      </c>
      <c r="C72" s="153" t="s">
        <v>153</v>
      </c>
      <c r="D72" s="211">
        <f>SUM(D73:D76)</f>
        <v>0</v>
      </c>
      <c r="E72" s="212">
        <f>SUM(E73:E76)</f>
        <v>0</v>
      </c>
      <c r="F72" s="151"/>
    </row>
    <row r="73" spans="1:6" x14ac:dyDescent="0.25">
      <c r="A73" s="40" t="s">
        <v>443</v>
      </c>
      <c r="B73" s="157">
        <v>621</v>
      </c>
      <c r="C73" s="153" t="s">
        <v>156</v>
      </c>
      <c r="D73" s="209"/>
      <c r="E73" s="210"/>
      <c r="F73" s="151"/>
    </row>
    <row r="74" spans="1:6" x14ac:dyDescent="0.25">
      <c r="A74" s="40" t="s">
        <v>444</v>
      </c>
      <c r="B74" s="157">
        <v>622</v>
      </c>
      <c r="C74" s="153" t="s">
        <v>159</v>
      </c>
      <c r="D74" s="209"/>
      <c r="E74" s="210"/>
      <c r="F74" s="151"/>
    </row>
    <row r="75" spans="1:6" x14ac:dyDescent="0.25">
      <c r="A75" s="40" t="s">
        <v>445</v>
      </c>
      <c r="B75" s="157">
        <v>623</v>
      </c>
      <c r="C75" s="153" t="s">
        <v>162</v>
      </c>
      <c r="D75" s="209"/>
      <c r="E75" s="210"/>
      <c r="F75" s="151"/>
    </row>
    <row r="76" spans="1:6" x14ac:dyDescent="0.25">
      <c r="A76" s="40" t="s">
        <v>446</v>
      </c>
      <c r="B76" s="157">
        <v>624</v>
      </c>
      <c r="C76" s="153" t="s">
        <v>164</v>
      </c>
      <c r="D76" s="209"/>
      <c r="E76" s="210"/>
      <c r="F76" s="151"/>
    </row>
    <row r="77" spans="1:6" x14ac:dyDescent="0.25">
      <c r="A77" s="40" t="s">
        <v>447</v>
      </c>
      <c r="B77" s="157" t="s">
        <v>448</v>
      </c>
      <c r="C77" s="153" t="s">
        <v>167</v>
      </c>
      <c r="D77" s="211">
        <f>SUM(D78:D84)</f>
        <v>50</v>
      </c>
      <c r="E77" s="212">
        <f>SUM(E78:E84)</f>
        <v>0</v>
      </c>
      <c r="F77" s="151"/>
    </row>
    <row r="78" spans="1:6" x14ac:dyDescent="0.25">
      <c r="A78" s="40" t="s">
        <v>449</v>
      </c>
      <c r="B78" s="157">
        <v>641</v>
      </c>
      <c r="C78" s="153" t="s">
        <v>170</v>
      </c>
      <c r="D78" s="209"/>
      <c r="E78" s="210"/>
      <c r="F78" s="151"/>
    </row>
    <row r="79" spans="1:6" x14ac:dyDescent="0.25">
      <c r="A79" s="40" t="s">
        <v>450</v>
      </c>
      <c r="B79" s="157">
        <v>642</v>
      </c>
      <c r="C79" s="153" t="s">
        <v>172</v>
      </c>
      <c r="D79" s="209">
        <v>43</v>
      </c>
      <c r="E79" s="210"/>
      <c r="F79" s="151"/>
    </row>
    <row r="80" spans="1:6" x14ac:dyDescent="0.25">
      <c r="A80" s="40" t="s">
        <v>451</v>
      </c>
      <c r="B80" s="157">
        <v>643</v>
      </c>
      <c r="C80" s="153" t="s">
        <v>175</v>
      </c>
      <c r="D80" s="209"/>
      <c r="E80" s="210"/>
      <c r="F80" s="151"/>
    </row>
    <row r="81" spans="1:6" x14ac:dyDescent="0.25">
      <c r="A81" s="40" t="s">
        <v>452</v>
      </c>
      <c r="B81" s="157">
        <v>644</v>
      </c>
      <c r="C81" s="153" t="s">
        <v>178</v>
      </c>
      <c r="D81" s="209"/>
      <c r="E81" s="210"/>
      <c r="F81" s="151"/>
    </row>
    <row r="82" spans="1:6" x14ac:dyDescent="0.25">
      <c r="A82" s="40" t="s">
        <v>453</v>
      </c>
      <c r="B82" s="157">
        <v>645</v>
      </c>
      <c r="C82" s="153" t="s">
        <v>181</v>
      </c>
      <c r="D82" s="209"/>
      <c r="E82" s="210"/>
      <c r="F82" s="151"/>
    </row>
    <row r="83" spans="1:6" x14ac:dyDescent="0.25">
      <c r="A83" s="40" t="s">
        <v>454</v>
      </c>
      <c r="B83" s="157">
        <v>648</v>
      </c>
      <c r="C83" s="153" t="s">
        <v>184</v>
      </c>
      <c r="D83" s="209"/>
      <c r="E83" s="210"/>
      <c r="F83" s="151"/>
    </row>
    <row r="84" spans="1:6" x14ac:dyDescent="0.25">
      <c r="A84" s="40" t="s">
        <v>455</v>
      </c>
      <c r="B84" s="157">
        <v>649</v>
      </c>
      <c r="C84" s="153" t="s">
        <v>187</v>
      </c>
      <c r="D84" s="209">
        <v>7</v>
      </c>
      <c r="E84" s="210"/>
      <c r="F84" s="151"/>
    </row>
    <row r="85" spans="1:6" ht="12.75" customHeight="1" x14ac:dyDescent="0.25">
      <c r="A85" s="40" t="s">
        <v>701</v>
      </c>
      <c r="B85" s="157" t="s">
        <v>456</v>
      </c>
      <c r="C85" s="153" t="s">
        <v>189</v>
      </c>
      <c r="D85" s="211">
        <f>SUM(D86:D92)</f>
        <v>1</v>
      </c>
      <c r="E85" s="212">
        <f>SUM(E86:E92)</f>
        <v>0</v>
      </c>
      <c r="F85" s="151"/>
    </row>
    <row r="86" spans="1:6" x14ac:dyDescent="0.25">
      <c r="A86" s="40" t="s">
        <v>702</v>
      </c>
      <c r="B86" s="157">
        <v>652</v>
      </c>
      <c r="C86" s="153" t="s">
        <v>192</v>
      </c>
      <c r="D86" s="209"/>
      <c r="E86" s="210"/>
      <c r="F86" s="151"/>
    </row>
    <row r="87" spans="1:6" x14ac:dyDescent="0.25">
      <c r="A87" s="40" t="s">
        <v>457</v>
      </c>
      <c r="B87" s="157">
        <v>653</v>
      </c>
      <c r="C87" s="153" t="s">
        <v>194</v>
      </c>
      <c r="D87" s="209"/>
      <c r="E87" s="210"/>
      <c r="F87" s="151"/>
    </row>
    <row r="88" spans="1:6" x14ac:dyDescent="0.25">
      <c r="A88" s="40" t="s">
        <v>458</v>
      </c>
      <c r="B88" s="157">
        <v>654</v>
      </c>
      <c r="C88" s="153" t="s">
        <v>196</v>
      </c>
      <c r="D88" s="209">
        <v>1</v>
      </c>
      <c r="E88" s="210"/>
      <c r="F88" s="151"/>
    </row>
    <row r="89" spans="1:6" x14ac:dyDescent="0.25">
      <c r="A89" s="40" t="s">
        <v>459</v>
      </c>
      <c r="B89" s="157">
        <v>655</v>
      </c>
      <c r="C89" s="153" t="s">
        <v>199</v>
      </c>
      <c r="D89" s="209"/>
      <c r="E89" s="210"/>
      <c r="F89" s="151"/>
    </row>
    <row r="90" spans="1:6" x14ac:dyDescent="0.25">
      <c r="A90" s="40" t="s">
        <v>460</v>
      </c>
      <c r="B90" s="157">
        <v>656</v>
      </c>
      <c r="C90" s="153" t="s">
        <v>202</v>
      </c>
      <c r="D90" s="209"/>
      <c r="E90" s="210"/>
      <c r="F90" s="151"/>
    </row>
    <row r="91" spans="1:6" x14ac:dyDescent="0.25">
      <c r="A91" s="40" t="s">
        <v>461</v>
      </c>
      <c r="B91" s="157">
        <v>657</v>
      </c>
      <c r="C91" s="153" t="s">
        <v>205</v>
      </c>
      <c r="D91" s="209"/>
      <c r="E91" s="210"/>
      <c r="F91" s="151"/>
    </row>
    <row r="92" spans="1:6" x14ac:dyDescent="0.25">
      <c r="A92" s="40" t="s">
        <v>462</v>
      </c>
      <c r="B92" s="157">
        <v>659</v>
      </c>
      <c r="C92" s="153" t="s">
        <v>208</v>
      </c>
      <c r="D92" s="209"/>
      <c r="E92" s="210"/>
      <c r="F92" s="151"/>
    </row>
    <row r="93" spans="1:6" x14ac:dyDescent="0.25">
      <c r="A93" s="40" t="s">
        <v>463</v>
      </c>
      <c r="B93" s="157" t="s">
        <v>464</v>
      </c>
      <c r="C93" s="153" t="s">
        <v>211</v>
      </c>
      <c r="D93" s="211">
        <f>SUM(D94:D96)</f>
        <v>0</v>
      </c>
      <c r="E93" s="212">
        <f>SUM(E94:E96)</f>
        <v>0</v>
      </c>
      <c r="F93" s="151"/>
    </row>
    <row r="94" spans="1:6" x14ac:dyDescent="0.25">
      <c r="A94" s="40" t="s">
        <v>465</v>
      </c>
      <c r="B94" s="157">
        <v>681</v>
      </c>
      <c r="C94" s="153" t="s">
        <v>214</v>
      </c>
      <c r="D94" s="209"/>
      <c r="E94" s="210"/>
      <c r="F94" s="151"/>
    </row>
    <row r="95" spans="1:6" x14ac:dyDescent="0.25">
      <c r="A95" s="40" t="s">
        <v>466</v>
      </c>
      <c r="B95" s="157">
        <v>682</v>
      </c>
      <c r="C95" s="153" t="s">
        <v>217</v>
      </c>
      <c r="D95" s="209"/>
      <c r="E95" s="210"/>
      <c r="F95" s="151"/>
    </row>
    <row r="96" spans="1:6" x14ac:dyDescent="0.25">
      <c r="A96" s="40" t="s">
        <v>467</v>
      </c>
      <c r="B96" s="157">
        <v>684</v>
      </c>
      <c r="C96" s="153" t="s">
        <v>220</v>
      </c>
      <c r="D96" s="209"/>
      <c r="E96" s="210"/>
      <c r="F96" s="151"/>
    </row>
    <row r="97" spans="1:6" x14ac:dyDescent="0.25">
      <c r="A97" s="40" t="s">
        <v>468</v>
      </c>
      <c r="B97" s="157" t="s">
        <v>469</v>
      </c>
      <c r="C97" s="153" t="s">
        <v>223</v>
      </c>
      <c r="D97" s="211">
        <f>D98</f>
        <v>559</v>
      </c>
      <c r="E97" s="212">
        <f>E98</f>
        <v>0</v>
      </c>
      <c r="F97" s="151"/>
    </row>
    <row r="98" spans="1:6" x14ac:dyDescent="0.25">
      <c r="A98" s="40" t="s">
        <v>470</v>
      </c>
      <c r="B98" s="157">
        <v>691</v>
      </c>
      <c r="C98" s="153" t="s">
        <v>226</v>
      </c>
      <c r="D98" s="209">
        <v>559</v>
      </c>
      <c r="E98" s="210"/>
      <c r="F98" s="151"/>
    </row>
    <row r="99" spans="1:6" ht="25.5" x14ac:dyDescent="0.25">
      <c r="A99" s="40" t="s">
        <v>471</v>
      </c>
      <c r="B99" s="158" t="s">
        <v>660</v>
      </c>
      <c r="C99" s="153" t="s">
        <v>229</v>
      </c>
      <c r="D99" s="211">
        <f>D63+D67+D72+D77+D85+D93+D97</f>
        <v>4058</v>
      </c>
      <c r="E99" s="212">
        <f>E63+E67+E72+E77+E85+E93+E97</f>
        <v>1890</v>
      </c>
      <c r="F99" s="151"/>
    </row>
    <row r="100" spans="1:6" x14ac:dyDescent="0.25">
      <c r="A100" s="159" t="s">
        <v>472</v>
      </c>
      <c r="B100" s="157" t="s">
        <v>473</v>
      </c>
      <c r="C100" s="153" t="s">
        <v>232</v>
      </c>
      <c r="D100" s="211">
        <f>D99-D48</f>
        <v>542</v>
      </c>
      <c r="E100" s="212">
        <f>E99-E48</f>
        <v>402</v>
      </c>
      <c r="F100" s="151"/>
    </row>
    <row r="101" spans="1:6" x14ac:dyDescent="0.25">
      <c r="A101" s="40" t="s">
        <v>474</v>
      </c>
      <c r="B101" s="157">
        <v>591</v>
      </c>
      <c r="C101" s="153" t="s">
        <v>235</v>
      </c>
      <c r="D101" s="209"/>
      <c r="E101" s="210">
        <v>18</v>
      </c>
      <c r="F101" s="151"/>
    </row>
    <row r="102" spans="1:6" x14ac:dyDescent="0.25">
      <c r="A102" s="159" t="s">
        <v>475</v>
      </c>
      <c r="B102" s="157" t="s">
        <v>476</v>
      </c>
      <c r="C102" s="153" t="s">
        <v>238</v>
      </c>
      <c r="D102" s="209">
        <f>D100-D101</f>
        <v>542</v>
      </c>
      <c r="E102" s="210">
        <f>E100-E101</f>
        <v>384</v>
      </c>
      <c r="F102" s="151"/>
    </row>
    <row r="103" spans="1:6" ht="24" customHeight="1" x14ac:dyDescent="0.25">
      <c r="A103" s="989"/>
      <c r="B103" s="990"/>
      <c r="C103" s="991"/>
      <c r="D103" s="987" t="s">
        <v>713</v>
      </c>
      <c r="E103" s="988"/>
      <c r="F103" s="136"/>
    </row>
    <row r="104" spans="1:6" ht="12.75" customHeight="1" x14ac:dyDescent="0.25">
      <c r="A104" s="331" t="s">
        <v>477</v>
      </c>
      <c r="B104" s="332" t="s">
        <v>587</v>
      </c>
      <c r="C104" s="39" t="s">
        <v>241</v>
      </c>
      <c r="D104" s="998">
        <f>+D100+E100</f>
        <v>944</v>
      </c>
      <c r="E104" s="999"/>
    </row>
    <row r="105" spans="1:6" ht="12.75" customHeight="1" thickBot="1" x14ac:dyDescent="0.3">
      <c r="A105" s="330" t="s">
        <v>478</v>
      </c>
      <c r="B105" s="53" t="s">
        <v>588</v>
      </c>
      <c r="C105" s="46" t="s">
        <v>244</v>
      </c>
      <c r="D105" s="1000">
        <f>+D102+E102</f>
        <v>926</v>
      </c>
      <c r="E105" s="1001"/>
    </row>
    <row r="106" spans="1:6" ht="12.75" customHeight="1" x14ac:dyDescent="0.25">
      <c r="A106" s="160"/>
      <c r="B106" s="57"/>
      <c r="C106" s="57"/>
    </row>
    <row r="107" spans="1:6" ht="12.75" customHeight="1" x14ac:dyDescent="0.25">
      <c r="A107" s="54" t="s">
        <v>638</v>
      </c>
      <c r="B107" s="57"/>
      <c r="C107" s="57"/>
    </row>
    <row r="108" spans="1:6" ht="12.75" customHeight="1" x14ac:dyDescent="0.25">
      <c r="A108" s="188" t="s">
        <v>1167</v>
      </c>
      <c r="B108" s="57"/>
      <c r="C108" s="57"/>
    </row>
    <row r="109" spans="1:6" x14ac:dyDescent="0.25">
      <c r="A109" s="32" t="s">
        <v>663</v>
      </c>
      <c r="B109" s="33"/>
      <c r="C109" s="33"/>
    </row>
    <row r="110" spans="1:6" x14ac:dyDescent="0.25">
      <c r="A110" s="188" t="s">
        <v>658</v>
      </c>
      <c r="B110" s="33"/>
      <c r="C110" s="33"/>
      <c r="D110" s="32"/>
      <c r="E110" s="32"/>
    </row>
    <row r="111" spans="1:6" x14ac:dyDescent="0.25">
      <c r="A111" s="188" t="s">
        <v>1114</v>
      </c>
      <c r="D111" s="32"/>
      <c r="E111" s="32"/>
    </row>
  </sheetData>
  <mergeCells count="10">
    <mergeCell ref="A103:C103"/>
    <mergeCell ref="D103:E103"/>
    <mergeCell ref="D104:E104"/>
    <mergeCell ref="D105:E105"/>
    <mergeCell ref="A1:E1"/>
    <mergeCell ref="A2:E2"/>
    <mergeCell ref="A3:E3"/>
    <mergeCell ref="A4:E4"/>
    <mergeCell ref="B6:C6"/>
    <mergeCell ref="A62:E62"/>
  </mergeCells>
  <pageMargins left="0.70866141732283472" right="0.70866141732283472" top="0.78740157480314965" bottom="0.78740157480314965" header="0.31496062992125984" footer="0.31496062992125984"/>
  <pageSetup paperSize="9" scale="78"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election activeCell="A15" sqref="A15"/>
    </sheetView>
  </sheetViews>
  <sheetFormatPr defaultRowHeight="12.75" x14ac:dyDescent="0.25"/>
  <cols>
    <col min="1" max="1" width="46.85546875" style="16" customWidth="1"/>
    <col min="2" max="2" width="14.5703125" style="16" customWidth="1"/>
    <col min="3" max="3" width="15" style="16" customWidth="1"/>
    <col min="4" max="4" width="17.42578125" style="16" customWidth="1"/>
    <col min="5" max="16384" width="9.140625" style="16"/>
  </cols>
  <sheetData>
    <row r="1" spans="1:7" ht="15.75" x14ac:dyDescent="0.25">
      <c r="A1" s="11" t="s">
        <v>1139</v>
      </c>
      <c r="B1" s="12"/>
      <c r="C1" s="12"/>
      <c r="E1" s="137"/>
      <c r="F1" s="12"/>
      <c r="G1" s="12"/>
    </row>
    <row r="2" spans="1:7" ht="13.5" thickBot="1" x14ac:dyDescent="0.25">
      <c r="A2" s="63"/>
      <c r="B2" s="63"/>
      <c r="C2" s="63"/>
      <c r="D2" s="13" t="s">
        <v>499</v>
      </c>
      <c r="E2" s="63"/>
      <c r="F2" s="12"/>
      <c r="G2" s="12"/>
    </row>
    <row r="3" spans="1:7" s="29" customFormat="1" ht="26.25" thickBot="1" x14ac:dyDescent="0.3">
      <c r="A3" s="942" t="s">
        <v>710</v>
      </c>
      <c r="B3" s="64" t="s">
        <v>500</v>
      </c>
      <c r="C3" s="65" t="s">
        <v>501</v>
      </c>
      <c r="D3" s="66" t="s">
        <v>502</v>
      </c>
      <c r="E3" s="28"/>
      <c r="F3" s="28"/>
      <c r="G3" s="28"/>
    </row>
    <row r="4" spans="1:7" x14ac:dyDescent="0.25">
      <c r="A4" s="945" t="s">
        <v>626</v>
      </c>
      <c r="B4" s="943">
        <v>34</v>
      </c>
      <c r="C4" s="359">
        <v>185</v>
      </c>
      <c r="D4" s="360">
        <f>SUM(B4:C4)</f>
        <v>219</v>
      </c>
      <c r="E4" s="12"/>
      <c r="F4" s="12"/>
      <c r="G4" s="12"/>
    </row>
    <row r="5" spans="1:7" ht="13.5" thickBot="1" x14ac:dyDescent="0.3">
      <c r="A5" s="946" t="s">
        <v>712</v>
      </c>
      <c r="B5" s="361">
        <v>542</v>
      </c>
      <c r="C5" s="243">
        <v>384</v>
      </c>
      <c r="D5" s="360">
        <f t="shared" ref="D5" si="0">SUM(B5:C5)</f>
        <v>926</v>
      </c>
      <c r="E5" s="12"/>
      <c r="F5" s="12"/>
      <c r="G5" s="12"/>
    </row>
    <row r="6" spans="1:7" ht="18.75" customHeight="1" thickBot="1" x14ac:dyDescent="0.3">
      <c r="A6" s="944" t="s">
        <v>503</v>
      </c>
      <c r="B6" s="362">
        <f>SUM(B4:B5)</f>
        <v>576</v>
      </c>
      <c r="C6" s="362">
        <f>SUM(C4:C5)</f>
        <v>569</v>
      </c>
      <c r="D6" s="363">
        <f>SUM(D4:D5)</f>
        <v>1145</v>
      </c>
      <c r="E6" s="67"/>
      <c r="F6" s="12"/>
      <c r="G6" s="12"/>
    </row>
    <row r="7" spans="1:7" x14ac:dyDescent="0.25">
      <c r="A7" s="68"/>
      <c r="B7" s="12"/>
      <c r="C7" s="12"/>
      <c r="D7" s="12"/>
      <c r="E7" s="12"/>
      <c r="F7" s="12"/>
      <c r="G7" s="12"/>
    </row>
    <row r="8" spans="1:7" x14ac:dyDescent="0.25">
      <c r="A8" s="12" t="s">
        <v>638</v>
      </c>
      <c r="B8" s="26"/>
      <c r="C8" s="26"/>
      <c r="D8" s="26"/>
      <c r="E8" s="12"/>
      <c r="F8" s="12"/>
      <c r="G8" s="12"/>
    </row>
    <row r="9" spans="1:7" x14ac:dyDescent="0.25">
      <c r="A9" s="1005" t="s">
        <v>711</v>
      </c>
      <c r="B9" s="1005"/>
      <c r="C9" s="1005"/>
      <c r="D9" s="1005"/>
      <c r="E9" s="12"/>
      <c r="F9" s="12"/>
      <c r="G9" s="12"/>
    </row>
    <row r="10" spans="1:7" x14ac:dyDescent="0.25">
      <c r="A10" s="12"/>
      <c r="B10" s="12"/>
      <c r="C10" s="12"/>
      <c r="D10" s="12"/>
      <c r="E10" s="12"/>
      <c r="F10" s="12"/>
      <c r="G10" s="12"/>
    </row>
    <row r="11" spans="1:7" x14ac:dyDescent="0.25">
      <c r="A11" s="12"/>
      <c r="B11" s="12"/>
      <c r="C11" s="12"/>
      <c r="D11" s="12"/>
      <c r="E11" s="67"/>
      <c r="F11" s="12"/>
      <c r="G11" s="12"/>
    </row>
    <row r="12" spans="1:7" x14ac:dyDescent="0.25">
      <c r="A12" s="12"/>
      <c r="B12" s="12"/>
      <c r="C12" s="12"/>
      <c r="D12" s="12"/>
      <c r="E12" s="12"/>
      <c r="F12" s="12"/>
      <c r="G12" s="12"/>
    </row>
    <row r="13" spans="1:7" x14ac:dyDescent="0.25">
      <c r="A13" s="12"/>
      <c r="B13" s="12"/>
      <c r="C13" s="12"/>
      <c r="D13" s="12"/>
      <c r="E13" s="12"/>
      <c r="F13" s="12"/>
      <c r="G13" s="12"/>
    </row>
    <row r="14" spans="1:7" x14ac:dyDescent="0.25">
      <c r="A14" s="12"/>
      <c r="B14" s="12"/>
      <c r="C14" s="12"/>
      <c r="D14" s="12"/>
      <c r="E14" s="12"/>
      <c r="F14" s="12"/>
      <c r="G14" s="12"/>
    </row>
    <row r="15" spans="1:7" x14ac:dyDescent="0.25">
      <c r="A15" s="12"/>
      <c r="B15" s="12"/>
      <c r="C15" s="12"/>
      <c r="D15" s="12"/>
      <c r="E15" s="12"/>
      <c r="F15" s="12"/>
      <c r="G15" s="12"/>
    </row>
    <row r="16" spans="1:7" x14ac:dyDescent="0.25">
      <c r="A16" s="12"/>
      <c r="B16" s="12"/>
      <c r="C16" s="12"/>
      <c r="D16" s="12"/>
      <c r="E16" s="12"/>
      <c r="F16" s="12"/>
      <c r="G16" s="12"/>
    </row>
    <row r="17" spans="1:7" x14ac:dyDescent="0.25">
      <c r="A17" s="12"/>
      <c r="B17" s="12"/>
      <c r="C17" s="12"/>
      <c r="D17" s="12"/>
      <c r="E17" s="12"/>
      <c r="F17" s="12"/>
      <c r="G17" s="12"/>
    </row>
    <row r="18" spans="1:7" x14ac:dyDescent="0.25">
      <c r="A18" s="12"/>
      <c r="B18" s="12"/>
      <c r="C18" s="12"/>
      <c r="D18" s="12"/>
      <c r="E18" s="12"/>
      <c r="F18" s="12"/>
      <c r="G18" s="12"/>
    </row>
    <row r="19" spans="1:7" x14ac:dyDescent="0.25">
      <c r="A19" s="12"/>
      <c r="B19" s="12"/>
      <c r="C19" s="12"/>
      <c r="D19" s="12"/>
      <c r="E19" s="12"/>
      <c r="F19" s="12"/>
      <c r="G19" s="12"/>
    </row>
    <row r="20" spans="1:7" x14ac:dyDescent="0.25">
      <c r="A20" s="12"/>
      <c r="B20" s="12"/>
      <c r="C20" s="12"/>
      <c r="D20" s="12"/>
      <c r="E20" s="12"/>
      <c r="F20" s="12"/>
      <c r="G20" s="12"/>
    </row>
    <row r="21" spans="1:7" x14ac:dyDescent="0.25">
      <c r="A21" s="12"/>
      <c r="B21" s="12"/>
      <c r="C21" s="12"/>
      <c r="D21" s="12"/>
      <c r="E21" s="12"/>
      <c r="F21" s="12"/>
      <c r="G21" s="12"/>
    </row>
  </sheetData>
  <sheetProtection formatRows="0" insertRows="0" deleteRows="0"/>
  <customSheetViews>
    <customSheetView guid="{2AF6EA2A-E5C5-45EB-B6C4-875AD1E4E056}">
      <pageMargins left="0.78740157480314965" right="0.78740157480314965"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1">
    <mergeCell ref="A9:D9"/>
  </mergeCells>
  <printOptions horizontalCentered="1"/>
  <pageMargins left="0.78740157480314965" right="0.78740157480314965" top="0.98425196850393704" bottom="0.98425196850393704" header="0.51181102362204722" footer="0.51181102362204722"/>
  <pageSetup paperSize="9" scale="90" orientation="portrait" cellComments="asDisplayed"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topLeftCell="A88" workbookViewId="0">
      <selection activeCell="I103" sqref="I103"/>
    </sheetView>
  </sheetViews>
  <sheetFormatPr defaultRowHeight="15" x14ac:dyDescent="0.25"/>
  <cols>
    <col min="1" max="1" width="46.5703125" style="172" customWidth="1"/>
    <col min="2" max="2" width="4.42578125" style="172" customWidth="1"/>
    <col min="3" max="3" width="14.140625" style="172" customWidth="1"/>
    <col min="4" max="4" width="13.42578125" style="172" customWidth="1"/>
    <col min="5" max="5" width="12.85546875" style="172" customWidth="1"/>
    <col min="6" max="6" width="13.5703125" style="172" customWidth="1"/>
    <col min="7" max="16384" width="9.140625" style="172"/>
  </cols>
  <sheetData>
    <row r="1" spans="1:6" ht="15.75" x14ac:dyDescent="0.25">
      <c r="A1" s="72" t="s">
        <v>817</v>
      </c>
    </row>
    <row r="2" spans="1:6" ht="15.75" thickBot="1" x14ac:dyDescent="0.3">
      <c r="F2" s="477" t="s">
        <v>499</v>
      </c>
    </row>
    <row r="3" spans="1:6" s="478" customFormat="1" ht="24" customHeight="1" thickBot="1" x14ac:dyDescent="0.3">
      <c r="A3" s="698" t="s">
        <v>925</v>
      </c>
      <c r="B3" s="699" t="s">
        <v>479</v>
      </c>
      <c r="C3" s="700" t="s">
        <v>926</v>
      </c>
      <c r="D3" s="700" t="s">
        <v>927</v>
      </c>
      <c r="E3" s="700" t="s">
        <v>928</v>
      </c>
      <c r="F3" s="700" t="s">
        <v>929</v>
      </c>
    </row>
    <row r="4" spans="1:6" ht="12.75" customHeight="1" thickBot="1" x14ac:dyDescent="0.3">
      <c r="A4" s="701" t="s">
        <v>930</v>
      </c>
      <c r="B4" s="702" t="s">
        <v>931</v>
      </c>
      <c r="C4" s="821"/>
      <c r="D4" s="821">
        <v>1146</v>
      </c>
      <c r="E4" s="821">
        <f>SUM(D4-C4)</f>
        <v>1146</v>
      </c>
      <c r="F4" s="821">
        <v>1146</v>
      </c>
    </row>
    <row r="5" spans="1:6" ht="12.75" customHeight="1" x14ac:dyDescent="0.25">
      <c r="A5" s="703" t="s">
        <v>932</v>
      </c>
      <c r="B5" s="704" t="s">
        <v>933</v>
      </c>
      <c r="C5" s="822"/>
      <c r="D5" s="822"/>
      <c r="E5" s="822"/>
      <c r="F5" s="822">
        <v>8575</v>
      </c>
    </row>
    <row r="6" spans="1:6" ht="12.75" customHeight="1" x14ac:dyDescent="0.25">
      <c r="A6" s="705" t="s">
        <v>934</v>
      </c>
      <c r="B6" s="706" t="s">
        <v>935</v>
      </c>
      <c r="C6" s="823"/>
      <c r="D6" s="823"/>
      <c r="E6" s="823"/>
      <c r="F6" s="823"/>
    </row>
    <row r="7" spans="1:6" ht="12.75" customHeight="1" x14ac:dyDescent="0.25">
      <c r="A7" s="705" t="s">
        <v>936</v>
      </c>
      <c r="B7" s="706" t="s">
        <v>937</v>
      </c>
      <c r="C7" s="823">
        <v>1076</v>
      </c>
      <c r="D7" s="823">
        <v>449</v>
      </c>
      <c r="E7" s="823">
        <f t="shared" ref="E7:E69" si="0">SUM(D7-C7)</f>
        <v>-627</v>
      </c>
      <c r="F7" s="823">
        <v>-627</v>
      </c>
    </row>
    <row r="8" spans="1:6" ht="12.75" customHeight="1" x14ac:dyDescent="0.25">
      <c r="A8" s="705" t="s">
        <v>938</v>
      </c>
      <c r="B8" s="706" t="s">
        <v>939</v>
      </c>
      <c r="C8" s="823"/>
      <c r="D8" s="823"/>
      <c r="E8" s="823"/>
      <c r="F8" s="823"/>
    </row>
    <row r="9" spans="1:6" ht="12.75" customHeight="1" x14ac:dyDescent="0.25">
      <c r="A9" s="705" t="s">
        <v>940</v>
      </c>
      <c r="B9" s="706" t="s">
        <v>941</v>
      </c>
      <c r="C9" s="823">
        <v>133</v>
      </c>
      <c r="D9" s="823">
        <v>126</v>
      </c>
      <c r="E9" s="823">
        <f t="shared" si="0"/>
        <v>-7</v>
      </c>
      <c r="F9" s="823">
        <v>-7</v>
      </c>
    </row>
    <row r="10" spans="1:6" ht="12.75" customHeight="1" x14ac:dyDescent="0.25">
      <c r="A10" s="705" t="s">
        <v>942</v>
      </c>
      <c r="B10" s="706" t="s">
        <v>943</v>
      </c>
      <c r="C10" s="823"/>
      <c r="D10" s="823"/>
      <c r="E10" s="823"/>
      <c r="F10" s="823"/>
    </row>
    <row r="11" spans="1:6" ht="12.75" customHeight="1" x14ac:dyDescent="0.25">
      <c r="A11" s="705" t="s">
        <v>944</v>
      </c>
      <c r="B11" s="706" t="s">
        <v>945</v>
      </c>
      <c r="C11" s="823">
        <v>943</v>
      </c>
      <c r="D11" s="823">
        <v>323</v>
      </c>
      <c r="E11" s="823">
        <f t="shared" si="0"/>
        <v>-620</v>
      </c>
      <c r="F11" s="823">
        <v>-620</v>
      </c>
    </row>
    <row r="12" spans="1:6" ht="12.75" customHeight="1" x14ac:dyDescent="0.25">
      <c r="A12" s="705" t="s">
        <v>946</v>
      </c>
      <c r="B12" s="706" t="s">
        <v>947</v>
      </c>
      <c r="C12" s="823">
        <v>2551</v>
      </c>
      <c r="D12" s="823">
        <v>1303</v>
      </c>
      <c r="E12" s="823">
        <f t="shared" si="0"/>
        <v>-1248</v>
      </c>
      <c r="F12" s="823">
        <v>1248</v>
      </c>
    </row>
    <row r="13" spans="1:6" ht="12.75" customHeight="1" x14ac:dyDescent="0.25">
      <c r="A13" s="705" t="s">
        <v>948</v>
      </c>
      <c r="B13" s="706" t="s">
        <v>949</v>
      </c>
      <c r="C13" s="823">
        <v>151</v>
      </c>
      <c r="D13" s="823">
        <v>380</v>
      </c>
      <c r="E13" s="823">
        <f t="shared" si="0"/>
        <v>229</v>
      </c>
      <c r="F13" s="823">
        <v>-229</v>
      </c>
    </row>
    <row r="14" spans="1:6" ht="12.75" customHeight="1" x14ac:dyDescent="0.25">
      <c r="A14" s="705" t="s">
        <v>950</v>
      </c>
      <c r="B14" s="706" t="s">
        <v>951</v>
      </c>
      <c r="C14" s="823">
        <v>11</v>
      </c>
      <c r="D14" s="823">
        <v>5</v>
      </c>
      <c r="E14" s="823">
        <f t="shared" si="0"/>
        <v>-6</v>
      </c>
      <c r="F14" s="823">
        <v>6</v>
      </c>
    </row>
    <row r="15" spans="1:6" ht="12.75" customHeight="1" x14ac:dyDescent="0.25">
      <c r="A15" s="705" t="s">
        <v>952</v>
      </c>
      <c r="B15" s="706" t="s">
        <v>8</v>
      </c>
      <c r="C15" s="823">
        <v>293</v>
      </c>
      <c r="D15" s="823">
        <v>665</v>
      </c>
      <c r="E15" s="823">
        <f t="shared" si="0"/>
        <v>372</v>
      </c>
      <c r="F15" s="823">
        <v>-372</v>
      </c>
    </row>
    <row r="16" spans="1:6" ht="12.75" customHeight="1" x14ac:dyDescent="0.25">
      <c r="A16" s="705" t="s">
        <v>953</v>
      </c>
      <c r="B16" s="706" t="s">
        <v>11</v>
      </c>
      <c r="C16" s="823">
        <v>2096</v>
      </c>
      <c r="D16" s="823">
        <v>254</v>
      </c>
      <c r="E16" s="823">
        <f t="shared" si="0"/>
        <v>-1842</v>
      </c>
      <c r="F16" s="823">
        <v>1842</v>
      </c>
    </row>
    <row r="17" spans="1:6" ht="12.75" customHeight="1" x14ac:dyDescent="0.25">
      <c r="A17" s="705" t="s">
        <v>954</v>
      </c>
      <c r="B17" s="706" t="s">
        <v>14</v>
      </c>
      <c r="C17" s="823">
        <v>1566</v>
      </c>
      <c r="D17" s="823">
        <v>899</v>
      </c>
      <c r="E17" s="823">
        <f t="shared" si="0"/>
        <v>-667</v>
      </c>
      <c r="F17" s="823">
        <v>667</v>
      </c>
    </row>
    <row r="18" spans="1:6" ht="12.75" customHeight="1" x14ac:dyDescent="0.25">
      <c r="A18" s="705" t="s">
        <v>955</v>
      </c>
      <c r="B18" s="706" t="s">
        <v>956</v>
      </c>
      <c r="C18" s="823">
        <v>1513</v>
      </c>
      <c r="D18" s="823">
        <v>780</v>
      </c>
      <c r="E18" s="823">
        <f t="shared" si="0"/>
        <v>-733</v>
      </c>
      <c r="F18" s="823">
        <v>733</v>
      </c>
    </row>
    <row r="19" spans="1:6" ht="12.75" customHeight="1" x14ac:dyDescent="0.25">
      <c r="A19" s="705" t="s">
        <v>957</v>
      </c>
      <c r="B19" s="706" t="s">
        <v>958</v>
      </c>
      <c r="C19" s="823"/>
      <c r="D19" s="823"/>
      <c r="E19" s="823"/>
      <c r="F19" s="823"/>
    </row>
    <row r="20" spans="1:6" ht="12.75" customHeight="1" x14ac:dyDescent="0.25">
      <c r="A20" s="705" t="s">
        <v>959</v>
      </c>
      <c r="B20" s="706" t="s">
        <v>960</v>
      </c>
      <c r="C20" s="823"/>
      <c r="D20" s="823"/>
      <c r="E20" s="823"/>
      <c r="F20" s="823"/>
    </row>
    <row r="21" spans="1:6" ht="12.75" customHeight="1" x14ac:dyDescent="0.25">
      <c r="A21" s="705" t="s">
        <v>961</v>
      </c>
      <c r="B21" s="706" t="s">
        <v>17</v>
      </c>
      <c r="C21" s="823">
        <v>38</v>
      </c>
      <c r="D21" s="823">
        <v>116</v>
      </c>
      <c r="E21" s="823">
        <f t="shared" si="0"/>
        <v>78</v>
      </c>
      <c r="F21" s="823">
        <v>-78</v>
      </c>
    </row>
    <row r="22" spans="1:6" ht="12.75" customHeight="1" x14ac:dyDescent="0.25">
      <c r="A22" s="705" t="s">
        <v>962</v>
      </c>
      <c r="B22" s="706" t="s">
        <v>20</v>
      </c>
      <c r="C22" s="823"/>
      <c r="D22" s="823"/>
      <c r="E22" s="823"/>
      <c r="F22" s="823"/>
    </row>
    <row r="23" spans="1:6" ht="12.75" customHeight="1" x14ac:dyDescent="0.25">
      <c r="A23" s="705" t="s">
        <v>963</v>
      </c>
      <c r="B23" s="706" t="s">
        <v>964</v>
      </c>
      <c r="C23" s="823"/>
      <c r="D23" s="823"/>
      <c r="E23" s="823"/>
      <c r="F23" s="823"/>
    </row>
    <row r="24" spans="1:6" ht="12.75" customHeight="1" x14ac:dyDescent="0.25">
      <c r="A24" s="705" t="s">
        <v>965</v>
      </c>
      <c r="B24" s="706" t="s">
        <v>38</v>
      </c>
      <c r="C24" s="823"/>
      <c r="D24" s="823">
        <v>2</v>
      </c>
      <c r="E24" s="823">
        <f t="shared" si="0"/>
        <v>2</v>
      </c>
      <c r="F24" s="823">
        <v>-2</v>
      </c>
    </row>
    <row r="25" spans="1:6" ht="12.75" customHeight="1" x14ac:dyDescent="0.25">
      <c r="A25" s="705" t="s">
        <v>966</v>
      </c>
      <c r="B25" s="706" t="s">
        <v>41</v>
      </c>
      <c r="C25" s="823"/>
      <c r="D25" s="823"/>
      <c r="E25" s="823"/>
      <c r="F25" s="823"/>
    </row>
    <row r="26" spans="1:6" ht="12.75" customHeight="1" x14ac:dyDescent="0.25">
      <c r="A26" s="705" t="s">
        <v>967</v>
      </c>
      <c r="B26" s="706" t="s">
        <v>968</v>
      </c>
      <c r="C26" s="823"/>
      <c r="D26" s="823"/>
      <c r="E26" s="823"/>
      <c r="F26" s="823"/>
    </row>
    <row r="27" spans="1:6" ht="12.75" customHeight="1" x14ac:dyDescent="0.25">
      <c r="A27" s="705" t="s">
        <v>969</v>
      </c>
      <c r="B27" s="706" t="s">
        <v>970</v>
      </c>
      <c r="C27" s="823">
        <v>12</v>
      </c>
      <c r="D27" s="823">
        <v>2</v>
      </c>
      <c r="E27" s="823">
        <f t="shared" si="0"/>
        <v>-10</v>
      </c>
      <c r="F27" s="823">
        <v>10</v>
      </c>
    </row>
    <row r="28" spans="1:6" ht="12.75" customHeight="1" x14ac:dyDescent="0.25">
      <c r="A28" s="705" t="s">
        <v>971</v>
      </c>
      <c r="B28" s="706" t="s">
        <v>44</v>
      </c>
      <c r="C28" s="823">
        <v>3</v>
      </c>
      <c r="D28" s="823"/>
      <c r="E28" s="823">
        <f t="shared" si="0"/>
        <v>-3</v>
      </c>
      <c r="F28" s="823">
        <v>3</v>
      </c>
    </row>
    <row r="29" spans="1:6" ht="12.75" customHeight="1" x14ac:dyDescent="0.25">
      <c r="A29" s="705" t="s">
        <v>972</v>
      </c>
      <c r="B29" s="706" t="s">
        <v>47</v>
      </c>
      <c r="C29" s="823"/>
      <c r="D29" s="823"/>
      <c r="E29" s="823"/>
      <c r="F29" s="823"/>
    </row>
    <row r="30" spans="1:6" ht="12.75" customHeight="1" x14ac:dyDescent="0.25">
      <c r="A30" s="705" t="s">
        <v>973</v>
      </c>
      <c r="B30" s="706" t="s">
        <v>974</v>
      </c>
      <c r="C30" s="823">
        <v>86</v>
      </c>
      <c r="D30" s="823">
        <v>71</v>
      </c>
      <c r="E30" s="823">
        <f t="shared" si="0"/>
        <v>-15</v>
      </c>
      <c r="F30" s="823">
        <v>15</v>
      </c>
    </row>
    <row r="31" spans="1:6" ht="12.75" customHeight="1" x14ac:dyDescent="0.25">
      <c r="A31" s="705" t="s">
        <v>975</v>
      </c>
      <c r="B31" s="706" t="s">
        <v>50</v>
      </c>
      <c r="C31" s="823"/>
      <c r="D31" s="823"/>
      <c r="E31" s="823"/>
      <c r="F31" s="823"/>
    </row>
    <row r="32" spans="1:6" ht="12.75" customHeight="1" x14ac:dyDescent="0.25">
      <c r="A32" s="705" t="s">
        <v>976</v>
      </c>
      <c r="B32" s="706" t="s">
        <v>53</v>
      </c>
      <c r="C32" s="823"/>
      <c r="D32" s="823"/>
      <c r="E32" s="823"/>
      <c r="F32" s="823"/>
    </row>
    <row r="33" spans="1:6" ht="12.75" customHeight="1" x14ac:dyDescent="0.25">
      <c r="A33" s="705" t="s">
        <v>977</v>
      </c>
      <c r="B33" s="706" t="s">
        <v>978</v>
      </c>
      <c r="C33" s="823"/>
      <c r="D33" s="823"/>
      <c r="E33" s="823"/>
      <c r="F33" s="823"/>
    </row>
    <row r="34" spans="1:6" ht="12.75" customHeight="1" x14ac:dyDescent="0.25">
      <c r="A34" s="705" t="s">
        <v>979</v>
      </c>
      <c r="B34" s="706" t="s">
        <v>32</v>
      </c>
      <c r="C34" s="823">
        <v>323</v>
      </c>
      <c r="D34" s="823">
        <v>346</v>
      </c>
      <c r="E34" s="823">
        <f t="shared" si="0"/>
        <v>23</v>
      </c>
      <c r="F34" s="823">
        <v>-23</v>
      </c>
    </row>
    <row r="35" spans="1:6" ht="12.75" customHeight="1" x14ac:dyDescent="0.25">
      <c r="A35" s="705" t="s">
        <v>980</v>
      </c>
      <c r="B35" s="706" t="s">
        <v>35</v>
      </c>
      <c r="C35" s="823">
        <v>243</v>
      </c>
      <c r="D35" s="823">
        <v>224</v>
      </c>
      <c r="E35" s="823">
        <f t="shared" si="0"/>
        <v>-19</v>
      </c>
      <c r="F35" s="823">
        <v>19</v>
      </c>
    </row>
    <row r="36" spans="1:6" ht="12.75" customHeight="1" x14ac:dyDescent="0.25">
      <c r="A36" s="705" t="s">
        <v>981</v>
      </c>
      <c r="B36" s="706" t="s">
        <v>982</v>
      </c>
      <c r="C36" s="823"/>
      <c r="D36" s="823"/>
      <c r="E36" s="823"/>
      <c r="F36" s="823"/>
    </row>
    <row r="37" spans="1:6" ht="12.75" customHeight="1" x14ac:dyDescent="0.25">
      <c r="A37" s="705" t="s">
        <v>983</v>
      </c>
      <c r="B37" s="706" t="s">
        <v>984</v>
      </c>
      <c r="C37" s="823"/>
      <c r="D37" s="823"/>
      <c r="E37" s="823"/>
      <c r="F37" s="823"/>
    </row>
    <row r="38" spans="1:6" ht="12.75" customHeight="1" x14ac:dyDescent="0.25">
      <c r="A38" s="705" t="s">
        <v>985</v>
      </c>
      <c r="B38" s="706" t="s">
        <v>986</v>
      </c>
      <c r="C38" s="823"/>
      <c r="D38" s="823"/>
      <c r="E38" s="823"/>
      <c r="F38" s="823"/>
    </row>
    <row r="39" spans="1:6" ht="12.75" customHeight="1" x14ac:dyDescent="0.25">
      <c r="A39" s="705" t="s">
        <v>987</v>
      </c>
      <c r="B39" s="706" t="s">
        <v>988</v>
      </c>
      <c r="C39" s="823">
        <v>80</v>
      </c>
      <c r="D39" s="823">
        <v>122</v>
      </c>
      <c r="E39" s="823">
        <f t="shared" si="0"/>
        <v>42</v>
      </c>
      <c r="F39" s="823">
        <v>-42</v>
      </c>
    </row>
    <row r="40" spans="1:6" ht="12.75" customHeight="1" x14ac:dyDescent="0.25">
      <c r="A40" s="705" t="s">
        <v>989</v>
      </c>
      <c r="B40" s="706" t="s">
        <v>990</v>
      </c>
      <c r="C40" s="823"/>
      <c r="D40" s="823"/>
      <c r="E40" s="823"/>
      <c r="F40" s="823"/>
    </row>
    <row r="41" spans="1:6" ht="12.75" customHeight="1" x14ac:dyDescent="0.25">
      <c r="A41" s="705" t="s">
        <v>991</v>
      </c>
      <c r="B41" s="706" t="s">
        <v>992</v>
      </c>
      <c r="C41" s="823">
        <v>16639</v>
      </c>
      <c r="D41" s="823">
        <v>17611</v>
      </c>
      <c r="E41" s="823">
        <f t="shared" si="0"/>
        <v>972</v>
      </c>
      <c r="F41" s="823">
        <v>972</v>
      </c>
    </row>
    <row r="42" spans="1:6" ht="12.75" customHeight="1" x14ac:dyDescent="0.25">
      <c r="A42" s="705" t="s">
        <v>993</v>
      </c>
      <c r="B42" s="706" t="s">
        <v>994</v>
      </c>
      <c r="C42" s="823">
        <v>1273</v>
      </c>
      <c r="D42" s="823">
        <v>2171</v>
      </c>
      <c r="E42" s="823">
        <f t="shared" si="0"/>
        <v>898</v>
      </c>
      <c r="F42" s="823">
        <v>898</v>
      </c>
    </row>
    <row r="43" spans="1:6" ht="12.75" customHeight="1" x14ac:dyDescent="0.25">
      <c r="A43" s="705" t="s">
        <v>995</v>
      </c>
      <c r="B43" s="706" t="s">
        <v>996</v>
      </c>
      <c r="C43" s="823"/>
      <c r="D43" s="823"/>
      <c r="E43" s="823"/>
      <c r="F43" s="823"/>
    </row>
    <row r="44" spans="1:6" ht="12.75" customHeight="1" x14ac:dyDescent="0.25">
      <c r="A44" s="705" t="s">
        <v>997</v>
      </c>
      <c r="B44" s="706" t="s">
        <v>23</v>
      </c>
      <c r="C44" s="823">
        <v>4975</v>
      </c>
      <c r="D44" s="823">
        <v>2911</v>
      </c>
      <c r="E44" s="823">
        <f t="shared" si="0"/>
        <v>-2064</v>
      </c>
      <c r="F44" s="823">
        <v>-2064</v>
      </c>
    </row>
    <row r="45" spans="1:6" ht="12.75" customHeight="1" x14ac:dyDescent="0.25">
      <c r="A45" s="705" t="s">
        <v>998</v>
      </c>
      <c r="B45" s="706" t="s">
        <v>56</v>
      </c>
      <c r="C45" s="823">
        <v>177</v>
      </c>
      <c r="D45" s="823">
        <v>255</v>
      </c>
      <c r="E45" s="823">
        <f t="shared" si="0"/>
        <v>78</v>
      </c>
      <c r="F45" s="823">
        <v>78</v>
      </c>
    </row>
    <row r="46" spans="1:6" ht="12.75" customHeight="1" x14ac:dyDescent="0.25">
      <c r="A46" s="705" t="s">
        <v>999</v>
      </c>
      <c r="B46" s="706" t="s">
        <v>82</v>
      </c>
      <c r="C46" s="823"/>
      <c r="D46" s="823"/>
      <c r="E46" s="823"/>
      <c r="F46" s="823"/>
    </row>
    <row r="47" spans="1:6" ht="12.75" customHeight="1" x14ac:dyDescent="0.25">
      <c r="A47" s="705" t="s">
        <v>1000</v>
      </c>
      <c r="B47" s="706" t="s">
        <v>1001</v>
      </c>
      <c r="C47" s="823">
        <v>3802</v>
      </c>
      <c r="D47" s="823">
        <v>3455</v>
      </c>
      <c r="E47" s="823">
        <f t="shared" ref="E47" si="1">SUM(D47-C47)</f>
        <v>-347</v>
      </c>
      <c r="F47" s="823">
        <v>-347</v>
      </c>
    </row>
    <row r="48" spans="1:6" ht="12.75" customHeight="1" x14ac:dyDescent="0.25">
      <c r="A48" s="705" t="s">
        <v>1198</v>
      </c>
      <c r="B48" s="706" t="s">
        <v>1002</v>
      </c>
      <c r="C48" s="823">
        <v>2048</v>
      </c>
      <c r="D48" s="823">
        <v>1931</v>
      </c>
      <c r="E48" s="823">
        <f t="shared" si="0"/>
        <v>-117</v>
      </c>
      <c r="F48" s="823">
        <v>-117</v>
      </c>
    </row>
    <row r="49" spans="1:6" ht="12.75" customHeight="1" x14ac:dyDescent="0.25">
      <c r="A49" s="705" t="s">
        <v>961</v>
      </c>
      <c r="B49" s="706" t="s">
        <v>1003</v>
      </c>
      <c r="C49" s="823"/>
      <c r="D49" s="823"/>
      <c r="E49" s="823"/>
      <c r="F49" s="823"/>
    </row>
    <row r="50" spans="1:6" ht="12.75" customHeight="1" x14ac:dyDescent="0.25">
      <c r="A50" s="705" t="s">
        <v>1004</v>
      </c>
      <c r="B50" s="706" t="s">
        <v>1005</v>
      </c>
      <c r="C50" s="823">
        <v>632</v>
      </c>
      <c r="D50" s="823">
        <v>583</v>
      </c>
      <c r="E50" s="823">
        <f t="shared" si="0"/>
        <v>-49</v>
      </c>
      <c r="F50" s="823">
        <v>-49</v>
      </c>
    </row>
    <row r="51" spans="1:6" ht="12.75" customHeight="1" x14ac:dyDescent="0.25">
      <c r="A51" s="705" t="s">
        <v>963</v>
      </c>
      <c r="B51" s="706" t="s">
        <v>1006</v>
      </c>
      <c r="C51" s="823">
        <v>306</v>
      </c>
      <c r="D51" s="823">
        <v>3440</v>
      </c>
      <c r="E51" s="823">
        <f t="shared" si="0"/>
        <v>3134</v>
      </c>
      <c r="F51" s="823">
        <v>3134</v>
      </c>
    </row>
    <row r="52" spans="1:6" ht="12.75" customHeight="1" x14ac:dyDescent="0.25">
      <c r="A52" s="705" t="s">
        <v>965</v>
      </c>
      <c r="B52" s="706" t="s">
        <v>1007</v>
      </c>
      <c r="C52" s="823">
        <v>4</v>
      </c>
      <c r="D52" s="823"/>
      <c r="E52" s="823">
        <f t="shared" si="0"/>
        <v>-4</v>
      </c>
      <c r="F52" s="823">
        <v>-4</v>
      </c>
    </row>
    <row r="53" spans="1:6" ht="12.75" customHeight="1" x14ac:dyDescent="0.25">
      <c r="A53" s="705" t="s">
        <v>1008</v>
      </c>
      <c r="B53" s="706" t="s">
        <v>1009</v>
      </c>
      <c r="C53" s="823">
        <v>193</v>
      </c>
      <c r="D53" s="823">
        <v>131</v>
      </c>
      <c r="E53" s="823">
        <f t="shared" si="0"/>
        <v>-62</v>
      </c>
      <c r="F53" s="823">
        <v>-62</v>
      </c>
    </row>
    <row r="54" spans="1:6" ht="12.75" customHeight="1" x14ac:dyDescent="0.25">
      <c r="A54" s="705" t="s">
        <v>1010</v>
      </c>
      <c r="B54" s="706" t="s">
        <v>26</v>
      </c>
      <c r="C54" s="823"/>
      <c r="D54" s="823"/>
      <c r="E54" s="823"/>
      <c r="F54" s="823"/>
    </row>
    <row r="55" spans="1:6" ht="12.75" customHeight="1" x14ac:dyDescent="0.25">
      <c r="A55" s="705" t="s">
        <v>957</v>
      </c>
      <c r="B55" s="706" t="s">
        <v>59</v>
      </c>
      <c r="C55" s="823"/>
      <c r="D55" s="823"/>
      <c r="E55" s="823"/>
      <c r="F55" s="823"/>
    </row>
    <row r="56" spans="1:6" ht="12.75" customHeight="1" x14ac:dyDescent="0.25">
      <c r="A56" s="705" t="s">
        <v>1011</v>
      </c>
      <c r="B56" s="706" t="s">
        <v>1012</v>
      </c>
      <c r="C56" s="823">
        <v>3229</v>
      </c>
      <c r="D56" s="823">
        <v>2735</v>
      </c>
      <c r="E56" s="823">
        <f t="shared" si="0"/>
        <v>-494</v>
      </c>
      <c r="F56" s="823">
        <v>-494</v>
      </c>
    </row>
    <row r="57" spans="1:6" ht="12.75" customHeight="1" x14ac:dyDescent="0.25">
      <c r="A57" s="705" t="s">
        <v>1013</v>
      </c>
      <c r="B57" s="706" t="s">
        <v>1014</v>
      </c>
      <c r="C57" s="823"/>
      <c r="D57" s="823"/>
      <c r="E57" s="823"/>
      <c r="F57" s="823"/>
    </row>
    <row r="58" spans="1:6" ht="12.75" customHeight="1" thickBot="1" x14ac:dyDescent="0.3">
      <c r="A58" s="707" t="s">
        <v>1015</v>
      </c>
      <c r="B58" s="708" t="s">
        <v>1016</v>
      </c>
      <c r="C58" s="824"/>
      <c r="D58" s="824"/>
      <c r="E58" s="824"/>
      <c r="F58" s="824"/>
    </row>
    <row r="59" spans="1:6" ht="12.75" customHeight="1" thickBot="1" x14ac:dyDescent="0.3">
      <c r="A59" s="701" t="s">
        <v>1017</v>
      </c>
      <c r="B59" s="702" t="s">
        <v>1018</v>
      </c>
      <c r="C59" s="821">
        <v>22241</v>
      </c>
      <c r="D59" s="821">
        <v>21825</v>
      </c>
      <c r="E59" s="821">
        <f t="shared" si="0"/>
        <v>-416</v>
      </c>
      <c r="F59" s="821">
        <v>11974</v>
      </c>
    </row>
    <row r="60" spans="1:6" ht="12.75" customHeight="1" x14ac:dyDescent="0.25">
      <c r="A60" s="1006"/>
      <c r="B60" s="1007"/>
      <c r="C60" s="1007"/>
      <c r="D60" s="1007"/>
      <c r="E60" s="1007"/>
      <c r="F60" s="1008"/>
    </row>
    <row r="61" spans="1:6" ht="12.75" customHeight="1" x14ac:dyDescent="0.25">
      <c r="A61" s="703" t="s">
        <v>1019</v>
      </c>
      <c r="B61" s="704" t="s">
        <v>1020</v>
      </c>
      <c r="C61" s="822">
        <v>14071</v>
      </c>
      <c r="D61" s="822">
        <v>13642</v>
      </c>
      <c r="E61" s="822">
        <f t="shared" si="0"/>
        <v>-429</v>
      </c>
      <c r="F61" s="822">
        <v>429</v>
      </c>
    </row>
    <row r="62" spans="1:6" ht="12.75" customHeight="1" x14ac:dyDescent="0.25">
      <c r="A62" s="705" t="s">
        <v>1021</v>
      </c>
      <c r="B62" s="706" t="s">
        <v>1022</v>
      </c>
      <c r="C62" s="823"/>
      <c r="D62" s="823"/>
      <c r="E62" s="823"/>
      <c r="F62" s="823"/>
    </row>
    <row r="63" spans="1:6" ht="12.75" customHeight="1" x14ac:dyDescent="0.25">
      <c r="A63" s="705" t="s">
        <v>1023</v>
      </c>
      <c r="B63" s="706" t="s">
        <v>1024</v>
      </c>
      <c r="C63" s="823">
        <v>13318</v>
      </c>
      <c r="D63" s="823">
        <v>13516</v>
      </c>
      <c r="E63" s="823">
        <f t="shared" si="0"/>
        <v>198</v>
      </c>
      <c r="F63" s="823">
        <v>-198</v>
      </c>
    </row>
    <row r="64" spans="1:6" ht="12.75" customHeight="1" x14ac:dyDescent="0.25">
      <c r="A64" s="705" t="s">
        <v>1025</v>
      </c>
      <c r="B64" s="706" t="s">
        <v>1026</v>
      </c>
      <c r="C64" s="823"/>
      <c r="D64" s="823"/>
      <c r="E64" s="823"/>
      <c r="F64" s="823"/>
    </row>
    <row r="65" spans="1:6" ht="12.75" customHeight="1" x14ac:dyDescent="0.25">
      <c r="A65" s="705" t="s">
        <v>1027</v>
      </c>
      <c r="B65" s="706" t="s">
        <v>65</v>
      </c>
      <c r="C65" s="823">
        <v>752</v>
      </c>
      <c r="D65" s="823">
        <v>127</v>
      </c>
      <c r="E65" s="823">
        <f t="shared" si="0"/>
        <v>-625</v>
      </c>
      <c r="F65" s="823">
        <v>625</v>
      </c>
    </row>
    <row r="66" spans="1:6" ht="12.75" customHeight="1" x14ac:dyDescent="0.25">
      <c r="A66" s="705" t="s">
        <v>1028</v>
      </c>
      <c r="B66" s="706" t="s">
        <v>68</v>
      </c>
      <c r="C66" s="823"/>
      <c r="D66" s="823"/>
      <c r="E66" s="823"/>
      <c r="F66" s="823"/>
    </row>
    <row r="67" spans="1:6" ht="12.75" customHeight="1" x14ac:dyDescent="0.25">
      <c r="A67" s="705" t="s">
        <v>1029</v>
      </c>
      <c r="B67" s="706" t="s">
        <v>71</v>
      </c>
      <c r="C67" s="823"/>
      <c r="D67" s="823"/>
      <c r="E67" s="823"/>
      <c r="F67" s="823"/>
    </row>
    <row r="68" spans="1:6" ht="12.75" customHeight="1" x14ac:dyDescent="0.25">
      <c r="A68" s="705" t="s">
        <v>1030</v>
      </c>
      <c r="B68" s="706" t="s">
        <v>1031</v>
      </c>
      <c r="C68" s="823"/>
      <c r="D68" s="823"/>
      <c r="E68" s="823"/>
      <c r="F68" s="823"/>
    </row>
    <row r="69" spans="1:6" ht="12.75" customHeight="1" x14ac:dyDescent="0.25">
      <c r="A69" s="705" t="s">
        <v>1032</v>
      </c>
      <c r="B69" s="706" t="s">
        <v>1033</v>
      </c>
      <c r="C69" s="823">
        <v>-10831</v>
      </c>
      <c r="D69" s="823">
        <v>-11192</v>
      </c>
      <c r="E69" s="823">
        <f t="shared" si="0"/>
        <v>-361</v>
      </c>
      <c r="F69" s="823">
        <v>361</v>
      </c>
    </row>
    <row r="70" spans="1:6" ht="12.75" customHeight="1" x14ac:dyDescent="0.25">
      <c r="A70" s="705" t="s">
        <v>1034</v>
      </c>
      <c r="B70" s="706" t="s">
        <v>74</v>
      </c>
      <c r="C70" s="823"/>
      <c r="D70" s="823"/>
      <c r="E70" s="823"/>
      <c r="F70" s="823"/>
    </row>
    <row r="71" spans="1:6" ht="12.75" customHeight="1" x14ac:dyDescent="0.25">
      <c r="A71" s="705" t="s">
        <v>1035</v>
      </c>
      <c r="B71" s="706" t="s">
        <v>77</v>
      </c>
      <c r="C71" s="823">
        <v>-10079</v>
      </c>
      <c r="D71" s="823">
        <v>-11065</v>
      </c>
      <c r="E71" s="823">
        <f t="shared" ref="E71:E118" si="2">SUM(D71-C71)</f>
        <v>-986</v>
      </c>
      <c r="F71" s="823">
        <v>986</v>
      </c>
    </row>
    <row r="72" spans="1:6" ht="12.75" customHeight="1" x14ac:dyDescent="0.25">
      <c r="A72" s="705" t="s">
        <v>1036</v>
      </c>
      <c r="B72" s="706" t="s">
        <v>1037</v>
      </c>
      <c r="C72" s="823"/>
      <c r="D72" s="823"/>
      <c r="E72" s="823"/>
      <c r="F72" s="823"/>
    </row>
    <row r="73" spans="1:6" ht="12.75" customHeight="1" x14ac:dyDescent="0.25">
      <c r="A73" s="705" t="s">
        <v>1038</v>
      </c>
      <c r="B73" s="706" t="s">
        <v>80</v>
      </c>
      <c r="C73" s="823">
        <v>-752</v>
      </c>
      <c r="D73" s="823">
        <v>-127</v>
      </c>
      <c r="E73" s="823">
        <f t="shared" si="2"/>
        <v>625</v>
      </c>
      <c r="F73" s="823">
        <v>-625</v>
      </c>
    </row>
    <row r="74" spans="1:6" ht="12.75" customHeight="1" x14ac:dyDescent="0.25">
      <c r="A74" s="705" t="s">
        <v>1039</v>
      </c>
      <c r="B74" s="706" t="s">
        <v>1040</v>
      </c>
      <c r="C74" s="823"/>
      <c r="D74" s="823"/>
      <c r="E74" s="823"/>
      <c r="F74" s="823"/>
    </row>
    <row r="75" spans="1:6" ht="12.75" customHeight="1" x14ac:dyDescent="0.25">
      <c r="A75" s="705" t="s">
        <v>1041</v>
      </c>
      <c r="B75" s="706" t="s">
        <v>1042</v>
      </c>
      <c r="C75" s="823">
        <v>224576</v>
      </c>
      <c r="D75" s="823">
        <v>241040</v>
      </c>
      <c r="E75" s="823">
        <f t="shared" si="2"/>
        <v>16464</v>
      </c>
      <c r="F75" s="823">
        <v>-16464</v>
      </c>
    </row>
    <row r="76" spans="1:6" ht="12.75" customHeight="1" x14ac:dyDescent="0.25">
      <c r="A76" s="705" t="s">
        <v>1043</v>
      </c>
      <c r="B76" s="706" t="s">
        <v>88</v>
      </c>
      <c r="C76" s="823">
        <v>36108</v>
      </c>
      <c r="D76" s="823">
        <v>36108</v>
      </c>
      <c r="E76" s="823">
        <f t="shared" si="2"/>
        <v>0</v>
      </c>
      <c r="F76" s="823">
        <v>0</v>
      </c>
    </row>
    <row r="77" spans="1:6" ht="12.75" customHeight="1" x14ac:dyDescent="0.25">
      <c r="A77" s="705" t="s">
        <v>1044</v>
      </c>
      <c r="B77" s="706" t="s">
        <v>91</v>
      </c>
      <c r="C77" s="823">
        <v>717</v>
      </c>
      <c r="D77" s="823">
        <v>717</v>
      </c>
      <c r="E77" s="823">
        <f t="shared" si="2"/>
        <v>0</v>
      </c>
      <c r="F77" s="823">
        <v>0</v>
      </c>
    </row>
    <row r="78" spans="1:6" ht="12.75" customHeight="1" x14ac:dyDescent="0.25">
      <c r="A78" s="705" t="s">
        <v>1045</v>
      </c>
      <c r="B78" s="706" t="s">
        <v>94</v>
      </c>
      <c r="C78" s="823">
        <v>71609</v>
      </c>
      <c r="D78" s="823">
        <v>70689</v>
      </c>
      <c r="E78" s="823">
        <f t="shared" si="2"/>
        <v>-920</v>
      </c>
      <c r="F78" s="823">
        <v>920</v>
      </c>
    </row>
    <row r="79" spans="1:6" ht="12.75" customHeight="1" x14ac:dyDescent="0.25">
      <c r="A79" s="705" t="s">
        <v>1046</v>
      </c>
      <c r="B79" s="706" t="s">
        <v>1047</v>
      </c>
      <c r="C79" s="823">
        <v>46427</v>
      </c>
      <c r="D79" s="823">
        <v>44969</v>
      </c>
      <c r="E79" s="823">
        <f t="shared" si="2"/>
        <v>-1458</v>
      </c>
      <c r="F79" s="823">
        <v>1458</v>
      </c>
    </row>
    <row r="80" spans="1:6" ht="12.75" customHeight="1" x14ac:dyDescent="0.25">
      <c r="A80" s="705" t="s">
        <v>1048</v>
      </c>
      <c r="B80" s="706" t="s">
        <v>1049</v>
      </c>
      <c r="C80" s="823"/>
      <c r="D80" s="823"/>
      <c r="E80" s="823"/>
      <c r="F80" s="823"/>
    </row>
    <row r="81" spans="1:6" ht="12.75" customHeight="1" x14ac:dyDescent="0.25">
      <c r="A81" s="705" t="s">
        <v>1050</v>
      </c>
      <c r="B81" s="706" t="s">
        <v>1051</v>
      </c>
      <c r="C81" s="823"/>
      <c r="D81" s="823"/>
      <c r="E81" s="823"/>
      <c r="F81" s="823"/>
    </row>
    <row r="82" spans="1:6" ht="12.75" customHeight="1" x14ac:dyDescent="0.25">
      <c r="A82" s="705" t="s">
        <v>1052</v>
      </c>
      <c r="B82" s="706" t="s">
        <v>97</v>
      </c>
      <c r="C82" s="823">
        <v>10534</v>
      </c>
      <c r="D82" s="823">
        <v>7178</v>
      </c>
      <c r="E82" s="823">
        <f t="shared" si="2"/>
        <v>-3356</v>
      </c>
      <c r="F82" s="823">
        <v>3356</v>
      </c>
    </row>
    <row r="83" spans="1:6" ht="12.75" customHeight="1" x14ac:dyDescent="0.25">
      <c r="A83" s="705" t="s">
        <v>1053</v>
      </c>
      <c r="B83" s="706" t="s">
        <v>100</v>
      </c>
      <c r="C83" s="823">
        <v>53998</v>
      </c>
      <c r="D83" s="823">
        <v>65229</v>
      </c>
      <c r="E83" s="823">
        <f t="shared" si="2"/>
        <v>11231</v>
      </c>
      <c r="F83" s="823">
        <v>-11231</v>
      </c>
    </row>
    <row r="84" spans="1:6" ht="12.75" customHeight="1" x14ac:dyDescent="0.25">
      <c r="A84" s="705" t="s">
        <v>1054</v>
      </c>
      <c r="B84" s="706" t="s">
        <v>1055</v>
      </c>
      <c r="C84" s="823">
        <v>5182</v>
      </c>
      <c r="D84" s="823">
        <v>16150</v>
      </c>
      <c r="E84" s="823">
        <f t="shared" si="2"/>
        <v>10968</v>
      </c>
      <c r="F84" s="823">
        <v>-10968</v>
      </c>
    </row>
    <row r="85" spans="1:6" ht="12.75" customHeight="1" x14ac:dyDescent="0.25">
      <c r="A85" s="705" t="s">
        <v>1056</v>
      </c>
      <c r="B85" s="706" t="s">
        <v>103</v>
      </c>
      <c r="C85" s="823"/>
      <c r="D85" s="823"/>
      <c r="E85" s="823"/>
      <c r="F85" s="823"/>
    </row>
    <row r="86" spans="1:6" ht="12.75" customHeight="1" x14ac:dyDescent="0.25">
      <c r="A86" s="705" t="s">
        <v>1032</v>
      </c>
      <c r="B86" s="706" t="s">
        <v>106</v>
      </c>
      <c r="C86" s="823">
        <v>-45454</v>
      </c>
      <c r="D86" s="823">
        <v>-42966</v>
      </c>
      <c r="E86" s="823">
        <f t="shared" si="2"/>
        <v>2488</v>
      </c>
      <c r="F86" s="823">
        <v>-2488</v>
      </c>
    </row>
    <row r="87" spans="1:6" ht="12.75" customHeight="1" x14ac:dyDescent="0.25">
      <c r="A87" s="705" t="s">
        <v>1057</v>
      </c>
      <c r="B87" s="706" t="s">
        <v>1058</v>
      </c>
      <c r="C87" s="823">
        <v>-7047</v>
      </c>
      <c r="D87" s="823">
        <v>-7735</v>
      </c>
      <c r="E87" s="823">
        <f t="shared" si="2"/>
        <v>-688</v>
      </c>
      <c r="F87" s="823">
        <v>688</v>
      </c>
    </row>
    <row r="88" spans="1:6" ht="12.75" customHeight="1" x14ac:dyDescent="0.25">
      <c r="A88" s="705" t="s">
        <v>1059</v>
      </c>
      <c r="B88" s="706" t="s">
        <v>1060</v>
      </c>
      <c r="C88" s="823">
        <v>-26300</v>
      </c>
      <c r="D88" s="823">
        <v>-25926</v>
      </c>
      <c r="E88" s="823">
        <f t="shared" si="2"/>
        <v>374</v>
      </c>
      <c r="F88" s="823">
        <v>-374</v>
      </c>
    </row>
    <row r="89" spans="1:6" ht="12.75" customHeight="1" x14ac:dyDescent="0.25">
      <c r="A89" s="705" t="s">
        <v>1061</v>
      </c>
      <c r="B89" s="706" t="s">
        <v>109</v>
      </c>
      <c r="C89" s="823"/>
      <c r="D89" s="823"/>
      <c r="E89" s="823"/>
      <c r="F89" s="823"/>
    </row>
    <row r="90" spans="1:6" ht="12.75" customHeight="1" x14ac:dyDescent="0.25">
      <c r="A90" s="705" t="s">
        <v>1062</v>
      </c>
      <c r="B90" s="706" t="s">
        <v>112</v>
      </c>
      <c r="C90" s="823"/>
      <c r="D90" s="823"/>
      <c r="E90" s="823"/>
      <c r="F90" s="823"/>
    </row>
    <row r="91" spans="1:6" ht="12.75" customHeight="1" x14ac:dyDescent="0.25">
      <c r="A91" s="705" t="s">
        <v>1063</v>
      </c>
      <c r="B91" s="706" t="s">
        <v>1064</v>
      </c>
      <c r="C91" s="823">
        <v>-10534</v>
      </c>
      <c r="D91" s="823">
        <v>-7178</v>
      </c>
      <c r="E91" s="823">
        <f t="shared" si="2"/>
        <v>3356</v>
      </c>
      <c r="F91" s="823">
        <v>-3356</v>
      </c>
    </row>
    <row r="92" spans="1:6" ht="12.75" customHeight="1" x14ac:dyDescent="0.25">
      <c r="A92" s="705" t="s">
        <v>1065</v>
      </c>
      <c r="B92" s="706" t="s">
        <v>114</v>
      </c>
      <c r="C92" s="823">
        <v>-1574</v>
      </c>
      <c r="D92" s="823">
        <v>-2127</v>
      </c>
      <c r="E92" s="823">
        <f t="shared" si="2"/>
        <v>-553</v>
      </c>
      <c r="F92" s="823">
        <v>553</v>
      </c>
    </row>
    <row r="93" spans="1:6" ht="12.75" customHeight="1" x14ac:dyDescent="0.25">
      <c r="A93" s="705" t="s">
        <v>1066</v>
      </c>
      <c r="B93" s="706" t="s">
        <v>116</v>
      </c>
      <c r="C93" s="823"/>
      <c r="D93" s="823"/>
      <c r="E93" s="823">
        <f t="shared" si="2"/>
        <v>0</v>
      </c>
      <c r="F93" s="823">
        <v>-8575</v>
      </c>
    </row>
    <row r="94" spans="1:6" ht="12.75" customHeight="1" x14ac:dyDescent="0.25">
      <c r="A94" s="705" t="s">
        <v>1067</v>
      </c>
      <c r="B94" s="706" t="s">
        <v>1068</v>
      </c>
      <c r="C94" s="823"/>
      <c r="D94" s="823"/>
      <c r="E94" s="823"/>
      <c r="F94" s="823"/>
    </row>
    <row r="95" spans="1:6" ht="12.75" customHeight="1" x14ac:dyDescent="0.25">
      <c r="A95" s="705" t="s">
        <v>1069</v>
      </c>
      <c r="B95" s="706" t="s">
        <v>1070</v>
      </c>
      <c r="C95" s="823"/>
      <c r="D95" s="823"/>
      <c r="E95" s="823"/>
      <c r="F95" s="823"/>
    </row>
    <row r="96" spans="1:6" ht="12.75" customHeight="1" x14ac:dyDescent="0.25">
      <c r="A96" s="705" t="s">
        <v>1071</v>
      </c>
      <c r="B96" s="706" t="s">
        <v>1072</v>
      </c>
      <c r="C96" s="823"/>
      <c r="D96" s="823"/>
      <c r="E96" s="823"/>
      <c r="F96" s="823"/>
    </row>
    <row r="97" spans="1:6" ht="12.75" customHeight="1" x14ac:dyDescent="0.25">
      <c r="A97" s="705" t="s">
        <v>1073</v>
      </c>
      <c r="B97" s="706" t="s">
        <v>1074</v>
      </c>
      <c r="C97" s="823"/>
      <c r="D97" s="823"/>
      <c r="E97" s="823"/>
      <c r="F97" s="823"/>
    </row>
    <row r="98" spans="1:6" ht="12.75" customHeight="1" x14ac:dyDescent="0.25">
      <c r="A98" s="705" t="s">
        <v>1075</v>
      </c>
      <c r="B98" s="706" t="s">
        <v>1076</v>
      </c>
      <c r="C98" s="823"/>
      <c r="D98" s="823"/>
      <c r="E98" s="823"/>
      <c r="F98" s="823"/>
    </row>
    <row r="99" spans="1:6" ht="12.75" customHeight="1" thickBot="1" x14ac:dyDescent="0.3">
      <c r="A99" s="709" t="s">
        <v>1077</v>
      </c>
      <c r="B99" s="710" t="s">
        <v>1078</v>
      </c>
      <c r="C99" s="825"/>
      <c r="D99" s="825"/>
      <c r="E99" s="825"/>
      <c r="F99" s="825"/>
    </row>
    <row r="100" spans="1:6" ht="12.75" customHeight="1" thickBot="1" x14ac:dyDescent="0.3">
      <c r="A100" s="701" t="s">
        <v>1079</v>
      </c>
      <c r="B100" s="702" t="s">
        <v>1080</v>
      </c>
      <c r="C100" s="821">
        <v>182361</v>
      </c>
      <c r="D100" s="821">
        <v>200523</v>
      </c>
      <c r="E100" s="821">
        <f t="shared" si="2"/>
        <v>18162</v>
      </c>
      <c r="F100" s="821">
        <v>-26737</v>
      </c>
    </row>
    <row r="101" spans="1:6" ht="12.75" customHeight="1" x14ac:dyDescent="0.25">
      <c r="A101" s="1009"/>
      <c r="B101" s="1010"/>
      <c r="C101" s="1010"/>
      <c r="D101" s="1010"/>
      <c r="E101" s="1010"/>
      <c r="F101" s="1011"/>
    </row>
    <row r="102" spans="1:6" ht="12.75" customHeight="1" x14ac:dyDescent="0.25">
      <c r="A102" s="703" t="s">
        <v>1081</v>
      </c>
      <c r="B102" s="704" t="s">
        <v>1082</v>
      </c>
      <c r="C102" s="822"/>
      <c r="D102" s="822"/>
      <c r="E102" s="822"/>
      <c r="F102" s="822"/>
    </row>
    <row r="103" spans="1:6" ht="12.75" customHeight="1" x14ac:dyDescent="0.25">
      <c r="A103" s="705" t="s">
        <v>1083</v>
      </c>
      <c r="B103" s="706" t="s">
        <v>1084</v>
      </c>
      <c r="C103" s="823"/>
      <c r="D103" s="823"/>
      <c r="E103" s="823"/>
      <c r="F103" s="823"/>
    </row>
    <row r="104" spans="1:6" ht="12.75" customHeight="1" x14ac:dyDescent="0.25">
      <c r="A104" s="705" t="s">
        <v>1085</v>
      </c>
      <c r="B104" s="706" t="s">
        <v>1086</v>
      </c>
      <c r="C104" s="823"/>
      <c r="D104" s="823"/>
      <c r="E104" s="823"/>
      <c r="F104" s="823"/>
    </row>
    <row r="105" spans="1:6" ht="12.75" customHeight="1" x14ac:dyDescent="0.25">
      <c r="A105" s="705" t="s">
        <v>1087</v>
      </c>
      <c r="B105" s="706">
        <v>100</v>
      </c>
      <c r="C105" s="823"/>
      <c r="D105" s="823"/>
      <c r="E105" s="823"/>
      <c r="F105" s="823"/>
    </row>
    <row r="106" spans="1:6" ht="12.75" customHeight="1" x14ac:dyDescent="0.25">
      <c r="A106" s="705" t="s">
        <v>1088</v>
      </c>
      <c r="B106" s="706">
        <v>101</v>
      </c>
      <c r="C106" s="823"/>
      <c r="D106" s="823"/>
      <c r="E106" s="823"/>
      <c r="F106" s="823"/>
    </row>
    <row r="107" spans="1:6" ht="12.75" customHeight="1" x14ac:dyDescent="0.25">
      <c r="A107" s="705" t="s">
        <v>1089</v>
      </c>
      <c r="B107" s="706">
        <v>102</v>
      </c>
      <c r="C107" s="823"/>
      <c r="D107" s="823"/>
      <c r="E107" s="823"/>
      <c r="F107" s="823"/>
    </row>
    <row r="108" spans="1:6" ht="12.75" customHeight="1" x14ac:dyDescent="0.25">
      <c r="A108" s="705" t="s">
        <v>1090</v>
      </c>
      <c r="B108" s="706">
        <v>103</v>
      </c>
      <c r="C108" s="823"/>
      <c r="D108" s="823"/>
      <c r="E108" s="823"/>
      <c r="F108" s="823"/>
    </row>
    <row r="109" spans="1:6" ht="12.75" customHeight="1" x14ac:dyDescent="0.25">
      <c r="A109" s="705" t="s">
        <v>1091</v>
      </c>
      <c r="B109" s="706">
        <v>104</v>
      </c>
      <c r="C109" s="823">
        <v>182090</v>
      </c>
      <c r="D109" s="823">
        <v>199616</v>
      </c>
      <c r="E109" s="823">
        <f t="shared" si="2"/>
        <v>17526</v>
      </c>
      <c r="F109" s="823">
        <v>17526</v>
      </c>
    </row>
    <row r="110" spans="1:6" ht="12.75" customHeight="1" x14ac:dyDescent="0.25">
      <c r="A110" s="705" t="s">
        <v>1092</v>
      </c>
      <c r="B110" s="706">
        <v>105</v>
      </c>
      <c r="C110" s="823">
        <v>58541</v>
      </c>
      <c r="D110" s="823">
        <v>54195</v>
      </c>
      <c r="E110" s="823">
        <f t="shared" si="2"/>
        <v>-4346</v>
      </c>
      <c r="F110" s="823">
        <v>-4346</v>
      </c>
    </row>
    <row r="111" spans="1:6" ht="12.75" customHeight="1" x14ac:dyDescent="0.25">
      <c r="A111" s="705" t="s">
        <v>1093</v>
      </c>
      <c r="B111" s="706">
        <v>106</v>
      </c>
      <c r="C111" s="823"/>
      <c r="D111" s="823"/>
      <c r="E111" s="823"/>
      <c r="F111" s="823"/>
    </row>
    <row r="112" spans="1:6" ht="12.75" customHeight="1" x14ac:dyDescent="0.25">
      <c r="A112" s="705" t="s">
        <v>1094</v>
      </c>
      <c r="B112" s="706">
        <v>107</v>
      </c>
      <c r="C112" s="823"/>
      <c r="D112" s="823"/>
      <c r="E112" s="823"/>
      <c r="F112" s="823"/>
    </row>
    <row r="113" spans="1:8" ht="12.75" customHeight="1" x14ac:dyDescent="0.25">
      <c r="A113" s="705" t="s">
        <v>1095</v>
      </c>
      <c r="B113" s="706">
        <v>108</v>
      </c>
      <c r="C113" s="823">
        <v>1339</v>
      </c>
      <c r="D113" s="823">
        <v>1146</v>
      </c>
      <c r="E113" s="823">
        <f t="shared" si="2"/>
        <v>-193</v>
      </c>
      <c r="F113" s="823">
        <v>-193</v>
      </c>
    </row>
    <row r="114" spans="1:8" ht="12.75" customHeight="1" thickBot="1" x14ac:dyDescent="0.3">
      <c r="A114" s="709" t="s">
        <v>1096</v>
      </c>
      <c r="B114" s="710">
        <v>109</v>
      </c>
      <c r="C114" s="825">
        <v>0</v>
      </c>
      <c r="D114" s="825">
        <v>-1146</v>
      </c>
      <c r="E114" s="825">
        <f t="shared" si="2"/>
        <v>-1146</v>
      </c>
      <c r="F114" s="825">
        <v>-1146</v>
      </c>
    </row>
    <row r="115" spans="1:8" ht="12.75" customHeight="1" thickBot="1" x14ac:dyDescent="0.3">
      <c r="A115" s="701" t="s">
        <v>1097</v>
      </c>
      <c r="B115" s="702">
        <v>110</v>
      </c>
      <c r="C115" s="821">
        <v>241969</v>
      </c>
      <c r="D115" s="821">
        <v>253811</v>
      </c>
      <c r="E115" s="821">
        <v>11841</v>
      </c>
      <c r="F115" s="821">
        <v>11841</v>
      </c>
    </row>
    <row r="116" spans="1:8" ht="12.75" customHeight="1" x14ac:dyDescent="0.25">
      <c r="A116" s="1009"/>
      <c r="B116" s="1010"/>
      <c r="C116" s="1010"/>
      <c r="D116" s="1010"/>
      <c r="E116" s="1010"/>
      <c r="F116" s="1011"/>
    </row>
    <row r="117" spans="1:8" ht="12.75" customHeight="1" x14ac:dyDescent="0.25">
      <c r="A117" s="711" t="s">
        <v>1098</v>
      </c>
      <c r="B117" s="951">
        <v>111</v>
      </c>
      <c r="C117" s="952">
        <v>446571</v>
      </c>
      <c r="D117" s="952">
        <v>476159</v>
      </c>
      <c r="E117" s="952">
        <f t="shared" si="2"/>
        <v>29588</v>
      </c>
      <c r="F117" s="952">
        <v>-2922</v>
      </c>
      <c r="H117" s="947"/>
    </row>
    <row r="118" spans="1:8" ht="12.75" customHeight="1" thickBot="1" x14ac:dyDescent="0.3">
      <c r="A118" s="712" t="s">
        <v>1099</v>
      </c>
      <c r="B118" s="953">
        <v>112</v>
      </c>
      <c r="C118" s="954">
        <v>72797</v>
      </c>
      <c r="D118" s="954">
        <v>69875</v>
      </c>
      <c r="E118" s="954">
        <f t="shared" si="2"/>
        <v>-2922</v>
      </c>
      <c r="F118" s="954">
        <v>2922</v>
      </c>
    </row>
  </sheetData>
  <customSheetViews>
    <customSheetView guid="{2AF6EA2A-E5C5-45EB-B6C4-875AD1E4E056}">
      <selection activeCell="A2" sqref="A2"/>
      <pageMargins left="0.70866141732283472" right="0.70866141732283472" top="0.78740157480314965" bottom="0.78740157480314965" header="0.31496062992125984" footer="0.31496062992125984"/>
      <pageSetup paperSize="9" scale="80" orientation="portrait" r:id="rId1"/>
    </customSheetView>
  </customSheetViews>
  <mergeCells count="3">
    <mergeCell ref="A60:F60"/>
    <mergeCell ref="A101:F101"/>
    <mergeCell ref="A116:F116"/>
  </mergeCells>
  <pageMargins left="0.70866141732283472" right="0.70866141732283472" top="0.78740157480314965" bottom="0.78740157480314965" header="0.31496062992125984" footer="0.31496062992125984"/>
  <pageSetup paperSize="9" scale="70" fitToHeight="0" orientation="portrait" r:id="rId2"/>
  <ignoredErrors>
    <ignoredError sqref="B4:B45 B46:B59 B61:B97 B98:B100 B102:B10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opLeftCell="A19" zoomScale="96" zoomScaleNormal="96" workbookViewId="0">
      <selection activeCell="L46" sqref="L46"/>
    </sheetView>
  </sheetViews>
  <sheetFormatPr defaultRowHeight="12.75" x14ac:dyDescent="0.25"/>
  <cols>
    <col min="1" max="1" width="1.42578125" style="16" customWidth="1"/>
    <col min="2" max="2" width="4.42578125" style="16" customWidth="1"/>
    <col min="3" max="3" width="3.140625" style="16" customWidth="1"/>
    <col min="4" max="5" width="6.140625" style="16" customWidth="1"/>
    <col min="6" max="6" width="43.5703125" style="16" customWidth="1"/>
    <col min="7" max="7" width="5.28515625" style="29" customWidth="1"/>
    <col min="8" max="13" width="11.5703125" style="16" customWidth="1"/>
    <col min="14" max="14" width="2" style="409" customWidth="1"/>
    <col min="15" max="16384" width="9.140625" style="16"/>
  </cols>
  <sheetData>
    <row r="1" spans="1:16" ht="22.5" customHeight="1" x14ac:dyDescent="0.25">
      <c r="A1" s="405" t="s">
        <v>1140</v>
      </c>
      <c r="B1" s="406"/>
      <c r="C1" s="406"/>
      <c r="D1" s="406"/>
      <c r="E1" s="406"/>
      <c r="F1" s="407"/>
      <c r="G1" s="408"/>
      <c r="H1" s="406"/>
      <c r="I1" s="406"/>
      <c r="J1" s="406"/>
      <c r="K1" s="406"/>
      <c r="L1" s="406"/>
      <c r="M1" s="406"/>
    </row>
    <row r="2" spans="1:16" ht="16.5" thickBot="1" x14ac:dyDescent="0.3">
      <c r="A2" s="405"/>
      <c r="B2" s="406"/>
      <c r="C2" s="406"/>
      <c r="D2" s="406"/>
      <c r="E2" s="406"/>
      <c r="F2" s="407"/>
      <c r="G2" s="408"/>
      <c r="H2" s="406"/>
      <c r="I2" s="406"/>
      <c r="J2" s="406"/>
      <c r="K2" s="406"/>
      <c r="L2" s="406"/>
      <c r="M2" s="408" t="s">
        <v>1189</v>
      </c>
      <c r="N2" s="410"/>
    </row>
    <row r="3" spans="1:16" ht="14.25" customHeight="1" x14ac:dyDescent="0.25">
      <c r="A3" s="1019" t="s">
        <v>739</v>
      </c>
      <c r="B3" s="1020"/>
      <c r="C3" s="1020"/>
      <c r="D3" s="1020"/>
      <c r="E3" s="1020"/>
      <c r="F3" s="1021"/>
      <c r="G3" s="1028" t="s">
        <v>479</v>
      </c>
      <c r="H3" s="1012" t="s">
        <v>740</v>
      </c>
      <c r="I3" s="1031"/>
      <c r="J3" s="1012" t="s">
        <v>741</v>
      </c>
      <c r="K3" s="1031"/>
      <c r="L3" s="1012" t="s">
        <v>742</v>
      </c>
      <c r="M3" s="1013"/>
      <c r="N3" s="411"/>
    </row>
    <row r="4" spans="1:16" ht="19.5" customHeight="1" thickBot="1" x14ac:dyDescent="0.3">
      <c r="A4" s="1022"/>
      <c r="B4" s="1023"/>
      <c r="C4" s="1023"/>
      <c r="D4" s="1023"/>
      <c r="E4" s="1023"/>
      <c r="F4" s="1024"/>
      <c r="G4" s="1029"/>
      <c r="H4" s="916" t="s">
        <v>743</v>
      </c>
      <c r="I4" s="917" t="s">
        <v>480</v>
      </c>
      <c r="J4" s="916" t="s">
        <v>641</v>
      </c>
      <c r="K4" s="917" t="s">
        <v>480</v>
      </c>
      <c r="L4" s="916" t="s">
        <v>641</v>
      </c>
      <c r="M4" s="918" t="s">
        <v>480</v>
      </c>
      <c r="N4" s="412"/>
    </row>
    <row r="5" spans="1:16" ht="15.75" customHeight="1" thickBot="1" x14ac:dyDescent="0.3">
      <c r="A5" s="1025"/>
      <c r="B5" s="1026"/>
      <c r="C5" s="1026"/>
      <c r="D5" s="1026"/>
      <c r="E5" s="1026"/>
      <c r="F5" s="1027"/>
      <c r="G5" s="1030"/>
      <c r="H5" s="919">
        <v>1</v>
      </c>
      <c r="I5" s="920">
        <v>2</v>
      </c>
      <c r="J5" s="919">
        <v>3</v>
      </c>
      <c r="K5" s="920">
        <v>4</v>
      </c>
      <c r="L5" s="919">
        <v>5</v>
      </c>
      <c r="M5" s="921">
        <v>6</v>
      </c>
      <c r="N5" s="413"/>
    </row>
    <row r="6" spans="1:16" ht="12.75" customHeight="1" x14ac:dyDescent="0.25">
      <c r="A6" s="1016" t="s">
        <v>835</v>
      </c>
      <c r="B6" s="1017"/>
      <c r="C6" s="1017"/>
      <c r="D6" s="1017"/>
      <c r="E6" s="1017"/>
      <c r="F6" s="1018"/>
      <c r="G6" s="497">
        <v>1</v>
      </c>
      <c r="H6" s="904">
        <f t="shared" ref="H6:M6" si="0">+H7+H32</f>
        <v>118160</v>
      </c>
      <c r="I6" s="901">
        <f t="shared" si="0"/>
        <v>119895</v>
      </c>
      <c r="J6" s="901">
        <f t="shared" si="0"/>
        <v>1026</v>
      </c>
      <c r="K6" s="901">
        <f t="shared" si="0"/>
        <v>1526</v>
      </c>
      <c r="L6" s="901">
        <f t="shared" si="0"/>
        <v>119186</v>
      </c>
      <c r="M6" s="849">
        <f t="shared" si="0"/>
        <v>121421</v>
      </c>
      <c r="N6" s="412"/>
    </row>
    <row r="7" spans="1:16" ht="12.75" customHeight="1" x14ac:dyDescent="0.25">
      <c r="A7" s="414"/>
      <c r="B7" s="1014" t="s">
        <v>836</v>
      </c>
      <c r="C7" s="1014"/>
      <c r="D7" s="1014"/>
      <c r="E7" s="1014"/>
      <c r="F7" s="1015"/>
      <c r="G7" s="499">
        <f>G6+1</f>
        <v>2</v>
      </c>
      <c r="H7" s="905">
        <f t="shared" ref="H7:M7" si="1">+H8+H18+H25</f>
        <v>116534</v>
      </c>
      <c r="I7" s="902">
        <f t="shared" si="1"/>
        <v>118269</v>
      </c>
      <c r="J7" s="902">
        <f t="shared" si="1"/>
        <v>1026</v>
      </c>
      <c r="K7" s="902">
        <f t="shared" si="1"/>
        <v>1526</v>
      </c>
      <c r="L7" s="902">
        <f t="shared" si="1"/>
        <v>117560</v>
      </c>
      <c r="M7" s="906">
        <f t="shared" si="1"/>
        <v>119795</v>
      </c>
      <c r="N7" s="412"/>
      <c r="O7" s="135"/>
      <c r="P7" s="135"/>
    </row>
    <row r="8" spans="1:16" ht="12.75" customHeight="1" x14ac:dyDescent="0.25">
      <c r="A8" s="415"/>
      <c r="B8" s="416"/>
      <c r="C8" s="417" t="s">
        <v>744</v>
      </c>
      <c r="D8" s="418" t="s">
        <v>837</v>
      </c>
      <c r="E8" s="416"/>
      <c r="F8" s="419"/>
      <c r="G8" s="500">
        <f t="shared" ref="G8:G34" si="2">G7+1</f>
        <v>3</v>
      </c>
      <c r="H8" s="907">
        <f t="shared" ref="H8:M8" si="3">+H9+H12</f>
        <v>114656</v>
      </c>
      <c r="I8" s="903">
        <f t="shared" si="3"/>
        <v>115668</v>
      </c>
      <c r="J8" s="903">
        <f t="shared" si="3"/>
        <v>1026</v>
      </c>
      <c r="K8" s="903">
        <f t="shared" si="3"/>
        <v>1026</v>
      </c>
      <c r="L8" s="903">
        <f t="shared" si="3"/>
        <v>115682</v>
      </c>
      <c r="M8" s="908">
        <f t="shared" si="3"/>
        <v>116694</v>
      </c>
      <c r="N8" s="412"/>
      <c r="O8" s="135"/>
      <c r="P8" s="135"/>
    </row>
    <row r="9" spans="1:16" ht="12.75" customHeight="1" x14ac:dyDescent="0.25">
      <c r="A9" s="420"/>
      <c r="B9" s="421"/>
      <c r="C9" s="421"/>
      <c r="D9" s="421" t="s">
        <v>481</v>
      </c>
      <c r="E9" s="421" t="s">
        <v>900</v>
      </c>
      <c r="F9" s="422"/>
      <c r="G9" s="495">
        <f t="shared" si="2"/>
        <v>4</v>
      </c>
      <c r="H9" s="909">
        <f t="shared" ref="H9:M9" si="4">+H10+H11</f>
        <v>3523</v>
      </c>
      <c r="I9" s="900">
        <f t="shared" si="4"/>
        <v>4535</v>
      </c>
      <c r="J9" s="900">
        <f t="shared" si="4"/>
        <v>0</v>
      </c>
      <c r="K9" s="900">
        <f t="shared" si="4"/>
        <v>0</v>
      </c>
      <c r="L9" s="900">
        <f t="shared" si="4"/>
        <v>3523</v>
      </c>
      <c r="M9" s="910">
        <f t="shared" si="4"/>
        <v>4535</v>
      </c>
      <c r="N9" s="412"/>
      <c r="O9" s="135"/>
      <c r="P9" s="135"/>
    </row>
    <row r="10" spans="1:16" ht="12.75" customHeight="1" x14ac:dyDescent="0.25">
      <c r="A10" s="564"/>
      <c r="B10" s="430"/>
      <c r="C10" s="430"/>
      <c r="D10" s="430"/>
      <c r="E10" s="430" t="s">
        <v>744</v>
      </c>
      <c r="F10" s="430" t="s">
        <v>746</v>
      </c>
      <c r="G10" s="428">
        <f t="shared" si="2"/>
        <v>5</v>
      </c>
      <c r="H10" s="623">
        <v>3523</v>
      </c>
      <c r="I10" s="620">
        <v>4535</v>
      </c>
      <c r="J10" s="620">
        <v>0</v>
      </c>
      <c r="K10" s="620"/>
      <c r="L10" s="620">
        <f>+H10+J10</f>
        <v>3523</v>
      </c>
      <c r="M10" s="621">
        <f>+I10+K10</f>
        <v>4535</v>
      </c>
      <c r="N10" s="429"/>
      <c r="O10" s="135"/>
      <c r="P10" s="135"/>
    </row>
    <row r="11" spans="1:16" ht="12.75" customHeight="1" x14ac:dyDescent="0.25">
      <c r="A11" s="564"/>
      <c r="B11" s="430"/>
      <c r="C11" s="430"/>
      <c r="D11" s="430"/>
      <c r="E11" s="406"/>
      <c r="F11" s="430" t="s">
        <v>747</v>
      </c>
      <c r="G11" s="428">
        <f t="shared" si="2"/>
        <v>6</v>
      </c>
      <c r="H11" s="623"/>
      <c r="I11" s="620"/>
      <c r="J11" s="620"/>
      <c r="K11" s="620"/>
      <c r="L11" s="620">
        <f>+H11+J11</f>
        <v>0</v>
      </c>
      <c r="M11" s="621">
        <f>+I11+K11</f>
        <v>0</v>
      </c>
      <c r="N11" s="429"/>
      <c r="O11" s="135"/>
      <c r="P11" s="135"/>
    </row>
    <row r="12" spans="1:16" ht="12.75" customHeight="1" x14ac:dyDescent="0.25">
      <c r="A12" s="420"/>
      <c r="B12" s="421"/>
      <c r="C12" s="421"/>
      <c r="D12" s="421"/>
      <c r="E12" s="421" t="s">
        <v>838</v>
      </c>
      <c r="F12" s="422"/>
      <c r="G12" s="495">
        <f>G11+1</f>
        <v>7</v>
      </c>
      <c r="H12" s="909">
        <f t="shared" ref="H12:M12" si="5">+H13+H17</f>
        <v>111133</v>
      </c>
      <c r="I12" s="900">
        <f t="shared" si="5"/>
        <v>111133</v>
      </c>
      <c r="J12" s="900">
        <f t="shared" si="5"/>
        <v>1026</v>
      </c>
      <c r="K12" s="900">
        <f t="shared" si="5"/>
        <v>1026</v>
      </c>
      <c r="L12" s="900">
        <f t="shared" si="5"/>
        <v>112159</v>
      </c>
      <c r="M12" s="910">
        <f t="shared" si="5"/>
        <v>112159</v>
      </c>
      <c r="N12" s="412"/>
      <c r="O12" s="135"/>
      <c r="P12" s="135"/>
    </row>
    <row r="13" spans="1:16" s="423" customFormat="1" ht="12.75" customHeight="1" x14ac:dyDescent="0.25">
      <c r="A13" s="565"/>
      <c r="B13" s="430"/>
      <c r="C13" s="430"/>
      <c r="D13" s="430"/>
      <c r="E13" s="430" t="s">
        <v>744</v>
      </c>
      <c r="F13" s="430" t="s">
        <v>839</v>
      </c>
      <c r="G13" s="498">
        <f t="shared" si="2"/>
        <v>8</v>
      </c>
      <c r="H13" s="623">
        <f t="shared" ref="H13:M13" si="6">+H14+H15+H16</f>
        <v>111133</v>
      </c>
      <c r="I13" s="620">
        <f t="shared" si="6"/>
        <v>111133</v>
      </c>
      <c r="J13" s="620">
        <f t="shared" si="6"/>
        <v>1026</v>
      </c>
      <c r="K13" s="620">
        <f t="shared" si="6"/>
        <v>1026</v>
      </c>
      <c r="L13" s="620">
        <f t="shared" si="6"/>
        <v>112159</v>
      </c>
      <c r="M13" s="621">
        <f t="shared" si="6"/>
        <v>112159</v>
      </c>
      <c r="N13" s="429"/>
      <c r="O13" s="333"/>
      <c r="P13" s="333"/>
    </row>
    <row r="14" spans="1:16" s="423" customFormat="1" ht="12.75" customHeight="1" x14ac:dyDescent="0.25">
      <c r="A14" s="565"/>
      <c r="B14" s="430"/>
      <c r="C14" s="430"/>
      <c r="D14" s="430"/>
      <c r="E14" s="406"/>
      <c r="F14" s="430" t="s">
        <v>833</v>
      </c>
      <c r="G14" s="498">
        <f t="shared" si="2"/>
        <v>9</v>
      </c>
      <c r="H14" s="623">
        <v>109201</v>
      </c>
      <c r="I14" s="620">
        <v>109201</v>
      </c>
      <c r="J14" s="620">
        <v>0</v>
      </c>
      <c r="K14" s="620">
        <v>0</v>
      </c>
      <c r="L14" s="620">
        <f t="shared" ref="L14:M17" si="7">+H14+J14</f>
        <v>109201</v>
      </c>
      <c r="M14" s="621">
        <f t="shared" si="7"/>
        <v>109201</v>
      </c>
      <c r="N14" s="429"/>
      <c r="O14" s="333"/>
      <c r="P14" s="333"/>
    </row>
    <row r="15" spans="1:16" s="423" customFormat="1" ht="12.75" customHeight="1" x14ac:dyDescent="0.25">
      <c r="A15" s="566"/>
      <c r="B15" s="430"/>
      <c r="C15" s="430"/>
      <c r="D15" s="430"/>
      <c r="E15" s="430"/>
      <c r="F15" s="430" t="s">
        <v>832</v>
      </c>
      <c r="G15" s="498">
        <f t="shared" si="2"/>
        <v>10</v>
      </c>
      <c r="H15" s="623">
        <v>0</v>
      </c>
      <c r="I15" s="620">
        <v>0</v>
      </c>
      <c r="J15" s="620">
        <v>599</v>
      </c>
      <c r="K15" s="620">
        <v>599</v>
      </c>
      <c r="L15" s="620">
        <f t="shared" si="7"/>
        <v>599</v>
      </c>
      <c r="M15" s="621">
        <f t="shared" si="7"/>
        <v>599</v>
      </c>
      <c r="N15" s="429"/>
      <c r="O15" s="333"/>
      <c r="P15" s="333"/>
    </row>
    <row r="16" spans="1:16" s="423" customFormat="1" ht="12.75" customHeight="1" x14ac:dyDescent="0.25">
      <c r="A16" s="565"/>
      <c r="B16" s="430"/>
      <c r="C16" s="430"/>
      <c r="D16" s="430"/>
      <c r="E16" s="406"/>
      <c r="F16" s="430" t="s">
        <v>834</v>
      </c>
      <c r="G16" s="498">
        <f t="shared" si="2"/>
        <v>11</v>
      </c>
      <c r="H16" s="623">
        <v>1932</v>
      </c>
      <c r="I16" s="620">
        <v>1932</v>
      </c>
      <c r="J16" s="620">
        <v>427</v>
      </c>
      <c r="K16" s="620">
        <v>427</v>
      </c>
      <c r="L16" s="620">
        <f t="shared" si="7"/>
        <v>2359</v>
      </c>
      <c r="M16" s="621">
        <f t="shared" si="7"/>
        <v>2359</v>
      </c>
      <c r="N16" s="429"/>
      <c r="O16" s="333"/>
      <c r="P16" s="333"/>
    </row>
    <row r="17" spans="1:16" s="423" customFormat="1" ht="12.75" customHeight="1" x14ac:dyDescent="0.25">
      <c r="A17" s="567"/>
      <c r="B17" s="430"/>
      <c r="C17" s="430"/>
      <c r="D17" s="430"/>
      <c r="E17" s="430"/>
      <c r="F17" s="430" t="s">
        <v>747</v>
      </c>
      <c r="G17" s="498">
        <f t="shared" si="2"/>
        <v>12</v>
      </c>
      <c r="H17" s="623">
        <v>0</v>
      </c>
      <c r="I17" s="620">
        <v>0</v>
      </c>
      <c r="J17" s="620">
        <v>0</v>
      </c>
      <c r="K17" s="620">
        <v>0</v>
      </c>
      <c r="L17" s="620">
        <f t="shared" si="7"/>
        <v>0</v>
      </c>
      <c r="M17" s="621">
        <f t="shared" si="7"/>
        <v>0</v>
      </c>
      <c r="N17" s="429"/>
      <c r="O17" s="333"/>
      <c r="P17" s="333"/>
    </row>
    <row r="18" spans="1:16" ht="12.75" customHeight="1" x14ac:dyDescent="0.25">
      <c r="A18" s="415"/>
      <c r="B18" s="416"/>
      <c r="C18" s="417"/>
      <c r="D18" s="418" t="s">
        <v>840</v>
      </c>
      <c r="E18" s="416"/>
      <c r="F18" s="419"/>
      <c r="G18" s="500">
        <f t="shared" si="2"/>
        <v>13</v>
      </c>
      <c r="H18" s="907">
        <f t="shared" ref="H18:M18" si="8">+H19+H22</f>
        <v>0</v>
      </c>
      <c r="I18" s="903">
        <f t="shared" si="8"/>
        <v>176</v>
      </c>
      <c r="J18" s="903">
        <f t="shared" si="8"/>
        <v>0</v>
      </c>
      <c r="K18" s="903">
        <f t="shared" si="8"/>
        <v>500</v>
      </c>
      <c r="L18" s="903">
        <f t="shared" si="8"/>
        <v>0</v>
      </c>
      <c r="M18" s="908">
        <f t="shared" si="8"/>
        <v>676</v>
      </c>
      <c r="N18" s="412"/>
    </row>
    <row r="19" spans="1:16" ht="12.75" customHeight="1" x14ac:dyDescent="0.25">
      <c r="A19" s="420"/>
      <c r="B19" s="421"/>
      <c r="C19" s="421"/>
      <c r="D19" s="421" t="s">
        <v>481</v>
      </c>
      <c r="E19" s="421" t="s">
        <v>841</v>
      </c>
      <c r="F19" s="422"/>
      <c r="G19" s="495">
        <f t="shared" si="2"/>
        <v>14</v>
      </c>
      <c r="H19" s="909">
        <f t="shared" ref="H19:M19" si="9">+H20+H21</f>
        <v>0</v>
      </c>
      <c r="I19" s="900">
        <f t="shared" si="9"/>
        <v>176</v>
      </c>
      <c r="J19" s="900">
        <f t="shared" si="9"/>
        <v>0</v>
      </c>
      <c r="K19" s="900">
        <f t="shared" si="9"/>
        <v>500</v>
      </c>
      <c r="L19" s="900">
        <f t="shared" si="9"/>
        <v>0</v>
      </c>
      <c r="M19" s="910">
        <f t="shared" si="9"/>
        <v>676</v>
      </c>
      <c r="N19" s="412"/>
    </row>
    <row r="20" spans="1:16" ht="12.75" customHeight="1" x14ac:dyDescent="0.25">
      <c r="A20" s="564"/>
      <c r="B20" s="430"/>
      <c r="C20" s="430"/>
      <c r="D20" s="430"/>
      <c r="E20" s="430" t="s">
        <v>744</v>
      </c>
      <c r="F20" s="430" t="s">
        <v>746</v>
      </c>
      <c r="G20" s="498">
        <f t="shared" si="2"/>
        <v>15</v>
      </c>
      <c r="H20" s="623">
        <v>0</v>
      </c>
      <c r="I20" s="620">
        <v>176</v>
      </c>
      <c r="J20" s="620">
        <v>0</v>
      </c>
      <c r="K20" s="620">
        <v>500</v>
      </c>
      <c r="L20" s="620">
        <f>+H20+J20</f>
        <v>0</v>
      </c>
      <c r="M20" s="621">
        <f>+I20+K20</f>
        <v>676</v>
      </c>
      <c r="N20" s="429"/>
    </row>
    <row r="21" spans="1:16" ht="12.75" customHeight="1" x14ac:dyDescent="0.25">
      <c r="A21" s="564"/>
      <c r="B21" s="430"/>
      <c r="C21" s="430"/>
      <c r="D21" s="430"/>
      <c r="E21" s="406"/>
      <c r="F21" s="430" t="s">
        <v>747</v>
      </c>
      <c r="G21" s="498">
        <f t="shared" si="2"/>
        <v>16</v>
      </c>
      <c r="H21" s="623">
        <v>0</v>
      </c>
      <c r="I21" s="620">
        <v>0</v>
      </c>
      <c r="J21" s="620">
        <v>0</v>
      </c>
      <c r="K21" s="620">
        <v>0</v>
      </c>
      <c r="L21" s="620">
        <f>+H21+J21</f>
        <v>0</v>
      </c>
      <c r="M21" s="621">
        <f>+I21+K21</f>
        <v>0</v>
      </c>
      <c r="N21" s="429"/>
    </row>
    <row r="22" spans="1:16" ht="12.75" customHeight="1" x14ac:dyDescent="0.25">
      <c r="A22" s="420"/>
      <c r="B22" s="421"/>
      <c r="C22" s="421"/>
      <c r="D22" s="421"/>
      <c r="E22" s="421" t="s">
        <v>842</v>
      </c>
      <c r="F22" s="422"/>
      <c r="G22" s="495">
        <f>G21+1</f>
        <v>17</v>
      </c>
      <c r="H22" s="909">
        <f t="shared" ref="H22:M22" si="10">+H23+H24</f>
        <v>0</v>
      </c>
      <c r="I22" s="900">
        <f t="shared" si="10"/>
        <v>0</v>
      </c>
      <c r="J22" s="900">
        <f t="shared" si="10"/>
        <v>0</v>
      </c>
      <c r="K22" s="900">
        <f t="shared" si="10"/>
        <v>0</v>
      </c>
      <c r="L22" s="900">
        <f t="shared" si="10"/>
        <v>0</v>
      </c>
      <c r="M22" s="910">
        <f t="shared" si="10"/>
        <v>0</v>
      </c>
      <c r="N22" s="412"/>
    </row>
    <row r="23" spans="1:16" ht="12.75" customHeight="1" x14ac:dyDescent="0.25">
      <c r="A23" s="565"/>
      <c r="B23" s="430"/>
      <c r="C23" s="430"/>
      <c r="D23" s="430"/>
      <c r="E23" s="430" t="s">
        <v>744</v>
      </c>
      <c r="F23" s="430" t="s">
        <v>746</v>
      </c>
      <c r="G23" s="498">
        <f t="shared" si="2"/>
        <v>18</v>
      </c>
      <c r="H23" s="623">
        <v>0</v>
      </c>
      <c r="I23" s="620">
        <v>0</v>
      </c>
      <c r="J23" s="620">
        <v>0</v>
      </c>
      <c r="K23" s="620">
        <v>0</v>
      </c>
      <c r="L23" s="620">
        <f>+H23+J23</f>
        <v>0</v>
      </c>
      <c r="M23" s="621">
        <f>+I23+K23</f>
        <v>0</v>
      </c>
      <c r="N23" s="429"/>
    </row>
    <row r="24" spans="1:16" ht="12.75" customHeight="1" x14ac:dyDescent="0.25">
      <c r="A24" s="567"/>
      <c r="B24" s="430"/>
      <c r="C24" s="430"/>
      <c r="D24" s="430"/>
      <c r="E24" s="406"/>
      <c r="F24" s="430" t="s">
        <v>747</v>
      </c>
      <c r="G24" s="498">
        <f t="shared" si="2"/>
        <v>19</v>
      </c>
      <c r="H24" s="623">
        <v>0</v>
      </c>
      <c r="I24" s="620">
        <v>0</v>
      </c>
      <c r="J24" s="620">
        <v>0</v>
      </c>
      <c r="K24" s="620">
        <v>0</v>
      </c>
      <c r="L24" s="620">
        <f>+H24+J24</f>
        <v>0</v>
      </c>
      <c r="M24" s="621">
        <f>+I24+K24</f>
        <v>0</v>
      </c>
      <c r="N24" s="429"/>
    </row>
    <row r="25" spans="1:16" ht="12.75" customHeight="1" x14ac:dyDescent="0.25">
      <c r="A25" s="415"/>
      <c r="B25" s="416"/>
      <c r="C25" s="417"/>
      <c r="D25" s="418" t="s">
        <v>843</v>
      </c>
      <c r="E25" s="416"/>
      <c r="F25" s="419"/>
      <c r="G25" s="500">
        <f t="shared" si="2"/>
        <v>20</v>
      </c>
      <c r="H25" s="907">
        <f t="shared" ref="H25:M25" si="11">+H26+H29</f>
        <v>1878</v>
      </c>
      <c r="I25" s="903">
        <f t="shared" si="11"/>
        <v>2425</v>
      </c>
      <c r="J25" s="903">
        <f t="shared" si="11"/>
        <v>0</v>
      </c>
      <c r="K25" s="903">
        <f t="shared" si="11"/>
        <v>0</v>
      </c>
      <c r="L25" s="903">
        <f t="shared" si="11"/>
        <v>1878</v>
      </c>
      <c r="M25" s="908">
        <f t="shared" si="11"/>
        <v>2425</v>
      </c>
      <c r="N25" s="412"/>
    </row>
    <row r="26" spans="1:16" ht="12.75" customHeight="1" x14ac:dyDescent="0.25">
      <c r="A26" s="420"/>
      <c r="B26" s="421"/>
      <c r="C26" s="421"/>
      <c r="D26" s="421" t="s">
        <v>481</v>
      </c>
      <c r="E26" s="421" t="s">
        <v>844</v>
      </c>
      <c r="F26" s="422"/>
      <c r="G26" s="495">
        <f t="shared" si="2"/>
        <v>21</v>
      </c>
      <c r="H26" s="909">
        <f>H27+H28</f>
        <v>870</v>
      </c>
      <c r="I26" s="900">
        <f t="shared" ref="I26:M26" si="12">+I27+I28</f>
        <v>1417</v>
      </c>
      <c r="J26" s="900">
        <f t="shared" si="12"/>
        <v>0</v>
      </c>
      <c r="K26" s="900">
        <f t="shared" si="12"/>
        <v>0</v>
      </c>
      <c r="L26" s="900">
        <f t="shared" si="12"/>
        <v>870</v>
      </c>
      <c r="M26" s="910">
        <f t="shared" si="12"/>
        <v>1417</v>
      </c>
      <c r="N26" s="412"/>
    </row>
    <row r="27" spans="1:16" ht="12.75" customHeight="1" x14ac:dyDescent="0.25">
      <c r="A27" s="564"/>
      <c r="B27" s="430"/>
      <c r="C27" s="430"/>
      <c r="D27" s="430"/>
      <c r="E27" s="430" t="s">
        <v>744</v>
      </c>
      <c r="F27" s="430" t="s">
        <v>746</v>
      </c>
      <c r="G27" s="498">
        <f t="shared" si="2"/>
        <v>22</v>
      </c>
      <c r="H27" s="623">
        <v>870</v>
      </c>
      <c r="I27" s="620">
        <v>1417</v>
      </c>
      <c r="J27" s="620">
        <v>0</v>
      </c>
      <c r="K27" s="620">
        <v>0</v>
      </c>
      <c r="L27" s="620">
        <f>+H27+J27</f>
        <v>870</v>
      </c>
      <c r="M27" s="621">
        <f>+I27+K27</f>
        <v>1417</v>
      </c>
      <c r="N27" s="429"/>
    </row>
    <row r="28" spans="1:16" ht="12.75" customHeight="1" x14ac:dyDescent="0.25">
      <c r="A28" s="564"/>
      <c r="B28" s="430"/>
      <c r="C28" s="430"/>
      <c r="D28" s="430"/>
      <c r="E28" s="406"/>
      <c r="F28" s="430" t="s">
        <v>747</v>
      </c>
      <c r="G28" s="498">
        <f t="shared" si="2"/>
        <v>23</v>
      </c>
      <c r="H28" s="623">
        <v>0</v>
      </c>
      <c r="I28" s="620">
        <v>0</v>
      </c>
      <c r="J28" s="620">
        <v>0</v>
      </c>
      <c r="K28" s="620">
        <v>0</v>
      </c>
      <c r="L28" s="620">
        <f>+H28+J28</f>
        <v>0</v>
      </c>
      <c r="M28" s="621">
        <f>+I28+K28</f>
        <v>0</v>
      </c>
      <c r="N28" s="429"/>
    </row>
    <row r="29" spans="1:16" ht="13.5" customHeight="1" x14ac:dyDescent="0.25">
      <c r="A29" s="420"/>
      <c r="B29" s="421"/>
      <c r="C29" s="421"/>
      <c r="D29" s="421"/>
      <c r="E29" s="421" t="s">
        <v>917</v>
      </c>
      <c r="F29" s="422"/>
      <c r="G29" s="495">
        <f t="shared" si="2"/>
        <v>24</v>
      </c>
      <c r="H29" s="909">
        <f t="shared" ref="H29:M29" si="13">+H30+H31</f>
        <v>1008</v>
      </c>
      <c r="I29" s="900">
        <f t="shared" si="13"/>
        <v>1008</v>
      </c>
      <c r="J29" s="900">
        <f t="shared" si="13"/>
        <v>0</v>
      </c>
      <c r="K29" s="900">
        <f t="shared" si="13"/>
        <v>0</v>
      </c>
      <c r="L29" s="900">
        <f t="shared" si="13"/>
        <v>1008</v>
      </c>
      <c r="M29" s="910">
        <f t="shared" si="13"/>
        <v>1008</v>
      </c>
      <c r="N29" s="429"/>
    </row>
    <row r="30" spans="1:16" ht="13.5" customHeight="1" x14ac:dyDescent="0.25">
      <c r="A30" s="565"/>
      <c r="B30" s="430"/>
      <c r="C30" s="430"/>
      <c r="D30" s="430"/>
      <c r="E30" s="430" t="s">
        <v>744</v>
      </c>
      <c r="F30" s="430" t="s">
        <v>746</v>
      </c>
      <c r="G30" s="498">
        <f t="shared" si="2"/>
        <v>25</v>
      </c>
      <c r="H30" s="623">
        <v>1008</v>
      </c>
      <c r="I30" s="620">
        <v>1008</v>
      </c>
      <c r="J30" s="620"/>
      <c r="K30" s="620"/>
      <c r="L30" s="620">
        <f>+H30+J30</f>
        <v>1008</v>
      </c>
      <c r="M30" s="621">
        <f>+I30+K30</f>
        <v>1008</v>
      </c>
      <c r="N30" s="429"/>
    </row>
    <row r="31" spans="1:16" ht="13.5" customHeight="1" x14ac:dyDescent="0.25">
      <c r="A31" s="567"/>
      <c r="B31" s="430"/>
      <c r="C31" s="430"/>
      <c r="D31" s="430"/>
      <c r="E31" s="406"/>
      <c r="F31" s="430" t="s">
        <v>747</v>
      </c>
      <c r="G31" s="498">
        <f t="shared" si="2"/>
        <v>26</v>
      </c>
      <c r="H31" s="623"/>
      <c r="I31" s="620"/>
      <c r="J31" s="620"/>
      <c r="K31" s="620"/>
      <c r="L31" s="620">
        <f>+H31+J31</f>
        <v>0</v>
      </c>
      <c r="M31" s="621">
        <f>+I31+K31</f>
        <v>0</v>
      </c>
      <c r="N31" s="429"/>
    </row>
    <row r="32" spans="1:16" ht="12.75" customHeight="1" x14ac:dyDescent="0.25">
      <c r="A32" s="414"/>
      <c r="B32" s="1014" t="s">
        <v>845</v>
      </c>
      <c r="C32" s="1014"/>
      <c r="D32" s="1014" t="s">
        <v>639</v>
      </c>
      <c r="E32" s="1014" t="s">
        <v>745</v>
      </c>
      <c r="F32" s="1015"/>
      <c r="G32" s="499">
        <f>G31+1</f>
        <v>27</v>
      </c>
      <c r="H32" s="905">
        <f t="shared" ref="H32:M32" si="14">+H33+H34</f>
        <v>1626</v>
      </c>
      <c r="I32" s="902">
        <f t="shared" si="14"/>
        <v>1626</v>
      </c>
      <c r="J32" s="902">
        <f t="shared" si="14"/>
        <v>0</v>
      </c>
      <c r="K32" s="902">
        <f t="shared" si="14"/>
        <v>0</v>
      </c>
      <c r="L32" s="902">
        <f t="shared" si="14"/>
        <v>1626</v>
      </c>
      <c r="M32" s="906">
        <f t="shared" si="14"/>
        <v>1626</v>
      </c>
      <c r="N32" s="412"/>
    </row>
    <row r="33" spans="1:16" s="423" customFormat="1" ht="12.75" customHeight="1" x14ac:dyDescent="0.25">
      <c r="A33" s="565"/>
      <c r="B33" s="425"/>
      <c r="C33" s="425"/>
      <c r="D33" s="425"/>
      <c r="E33" s="426" t="s">
        <v>746</v>
      </c>
      <c r="F33" s="427"/>
      <c r="G33" s="498">
        <f>G32+1</f>
        <v>28</v>
      </c>
      <c r="H33" s="623">
        <v>1626</v>
      </c>
      <c r="I33" s="620">
        <v>1626</v>
      </c>
      <c r="J33" s="620">
        <v>0</v>
      </c>
      <c r="K33" s="620">
        <v>0</v>
      </c>
      <c r="L33" s="620">
        <f>+H33+J33</f>
        <v>1626</v>
      </c>
      <c r="M33" s="621">
        <f>+I33+K33</f>
        <v>1626</v>
      </c>
      <c r="N33" s="429"/>
    </row>
    <row r="34" spans="1:16" s="423" customFormat="1" ht="12.75" customHeight="1" thickBot="1" x14ac:dyDescent="0.3">
      <c r="A34" s="568"/>
      <c r="B34" s="443"/>
      <c r="C34" s="443"/>
      <c r="D34" s="443"/>
      <c r="E34" s="535" t="s">
        <v>747</v>
      </c>
      <c r="F34" s="536"/>
      <c r="G34" s="537">
        <f t="shared" si="2"/>
        <v>29</v>
      </c>
      <c r="H34" s="911"/>
      <c r="I34" s="912"/>
      <c r="J34" s="912"/>
      <c r="K34" s="912"/>
      <c r="L34" s="912">
        <f>+H34+J34</f>
        <v>0</v>
      </c>
      <c r="M34" s="913">
        <f>+I34+K34</f>
        <v>0</v>
      </c>
      <c r="N34" s="429"/>
    </row>
    <row r="35" spans="1:16" s="423" customFormat="1" ht="12.75" customHeight="1" thickBot="1" x14ac:dyDescent="0.3">
      <c r="A35" s="431"/>
      <c r="B35" s="431"/>
      <c r="C35" s="431"/>
      <c r="D35" s="431"/>
      <c r="E35" s="431"/>
      <c r="F35" s="431"/>
      <c r="G35" s="431"/>
      <c r="H35" s="611"/>
      <c r="I35" s="611"/>
      <c r="J35" s="611"/>
      <c r="K35" s="611"/>
      <c r="L35" s="611"/>
      <c r="M35" s="611"/>
      <c r="N35" s="432"/>
    </row>
    <row r="36" spans="1:16" ht="12.75" customHeight="1" x14ac:dyDescent="0.25">
      <c r="A36" s="1016" t="s">
        <v>846</v>
      </c>
      <c r="B36" s="1017"/>
      <c r="C36" s="1017"/>
      <c r="D36" s="1017"/>
      <c r="E36" s="1017"/>
      <c r="F36" s="1018"/>
      <c r="G36" s="497">
        <f>G34+1</f>
        <v>30</v>
      </c>
      <c r="H36" s="922">
        <f t="shared" ref="H36:M36" si="15">+H37+H42</f>
        <v>118160</v>
      </c>
      <c r="I36" s="914">
        <f t="shared" si="15"/>
        <v>119895</v>
      </c>
      <c r="J36" s="914">
        <f t="shared" si="15"/>
        <v>1026</v>
      </c>
      <c r="K36" s="914">
        <f t="shared" si="15"/>
        <v>1526</v>
      </c>
      <c r="L36" s="914">
        <f t="shared" si="15"/>
        <v>119186</v>
      </c>
      <c r="M36" s="915">
        <f t="shared" si="15"/>
        <v>121421</v>
      </c>
      <c r="N36" s="412"/>
      <c r="O36" s="423"/>
      <c r="P36" s="423"/>
    </row>
    <row r="37" spans="1:16" ht="12.75" customHeight="1" x14ac:dyDescent="0.25">
      <c r="A37" s="420"/>
      <c r="B37" s="421"/>
      <c r="C37" s="433" t="s">
        <v>744</v>
      </c>
      <c r="D37" s="421" t="s">
        <v>847</v>
      </c>
      <c r="E37" s="421"/>
      <c r="F37" s="422"/>
      <c r="G37" s="495">
        <f t="shared" ref="G37:G55" si="16">G36+1</f>
        <v>31</v>
      </c>
      <c r="H37" s="909">
        <f t="shared" ref="H37:M37" si="17">+H38+H39+H40+H41</f>
        <v>118160</v>
      </c>
      <c r="I37" s="900">
        <f t="shared" si="17"/>
        <v>119895</v>
      </c>
      <c r="J37" s="900">
        <f t="shared" si="17"/>
        <v>1026</v>
      </c>
      <c r="K37" s="900">
        <f t="shared" si="17"/>
        <v>1526</v>
      </c>
      <c r="L37" s="900">
        <f t="shared" si="17"/>
        <v>119186</v>
      </c>
      <c r="M37" s="910">
        <f t="shared" si="17"/>
        <v>121421</v>
      </c>
      <c r="N37" s="438"/>
      <c r="O37" s="423"/>
      <c r="P37" s="423"/>
    </row>
    <row r="38" spans="1:16" ht="12.75" customHeight="1" x14ac:dyDescent="0.25">
      <c r="A38" s="424"/>
      <c r="B38" s="425"/>
      <c r="C38" s="425"/>
      <c r="D38" s="439" t="s">
        <v>744</v>
      </c>
      <c r="E38" s="436" t="s">
        <v>848</v>
      </c>
      <c r="F38" s="440"/>
      <c r="G38" s="428">
        <f t="shared" si="16"/>
        <v>32</v>
      </c>
      <c r="H38" s="623">
        <f t="shared" ref="H38:M38" si="18">+H10+H13</f>
        <v>114656</v>
      </c>
      <c r="I38" s="620">
        <f t="shared" si="18"/>
        <v>115668</v>
      </c>
      <c r="J38" s="620">
        <f t="shared" si="18"/>
        <v>1026</v>
      </c>
      <c r="K38" s="620">
        <f t="shared" si="18"/>
        <v>1026</v>
      </c>
      <c r="L38" s="620">
        <f t="shared" si="18"/>
        <v>115682</v>
      </c>
      <c r="M38" s="621">
        <f t="shared" si="18"/>
        <v>116694</v>
      </c>
      <c r="N38" s="438"/>
      <c r="O38" s="423"/>
      <c r="P38" s="423"/>
    </row>
    <row r="39" spans="1:16" ht="12.75" customHeight="1" x14ac:dyDescent="0.25">
      <c r="A39" s="424"/>
      <c r="B39" s="425"/>
      <c r="C39" s="425"/>
      <c r="D39" s="425"/>
      <c r="E39" s="436" t="s">
        <v>849</v>
      </c>
      <c r="F39" s="440"/>
      <c r="G39" s="428">
        <f t="shared" si="16"/>
        <v>33</v>
      </c>
      <c r="H39" s="623">
        <f t="shared" ref="H39:M39" si="19">+H20+H23</f>
        <v>0</v>
      </c>
      <c r="I39" s="620">
        <f t="shared" si="19"/>
        <v>176</v>
      </c>
      <c r="J39" s="620">
        <f t="shared" si="19"/>
        <v>0</v>
      </c>
      <c r="K39" s="620">
        <f t="shared" si="19"/>
        <v>500</v>
      </c>
      <c r="L39" s="620">
        <f t="shared" si="19"/>
        <v>0</v>
      </c>
      <c r="M39" s="621">
        <f t="shared" si="19"/>
        <v>676</v>
      </c>
      <c r="N39" s="438"/>
      <c r="O39" s="423"/>
      <c r="P39" s="423"/>
    </row>
    <row r="40" spans="1:16" ht="12.75" customHeight="1" x14ac:dyDescent="0.25">
      <c r="A40" s="424"/>
      <c r="B40" s="425"/>
      <c r="C40" s="425"/>
      <c r="D40" s="425"/>
      <c r="E40" s="436" t="s">
        <v>850</v>
      </c>
      <c r="F40" s="440"/>
      <c r="G40" s="428">
        <f t="shared" si="16"/>
        <v>34</v>
      </c>
      <c r="H40" s="623">
        <f t="shared" ref="H40:M40" si="20">+H27+H30</f>
        <v>1878</v>
      </c>
      <c r="I40" s="620">
        <f t="shared" si="20"/>
        <v>2425</v>
      </c>
      <c r="J40" s="620">
        <f t="shared" si="20"/>
        <v>0</v>
      </c>
      <c r="K40" s="620">
        <f t="shared" si="20"/>
        <v>0</v>
      </c>
      <c r="L40" s="620">
        <f t="shared" si="20"/>
        <v>1878</v>
      </c>
      <c r="M40" s="621">
        <f t="shared" si="20"/>
        <v>2425</v>
      </c>
      <c r="N40" s="441"/>
      <c r="O40" s="423"/>
      <c r="P40" s="423"/>
    </row>
    <row r="41" spans="1:16" ht="12.75" customHeight="1" x14ac:dyDescent="0.25">
      <c r="A41" s="424"/>
      <c r="B41" s="425"/>
      <c r="C41" s="425"/>
      <c r="D41" s="439"/>
      <c r="E41" s="430" t="s">
        <v>851</v>
      </c>
      <c r="F41" s="440"/>
      <c r="G41" s="428">
        <f t="shared" si="16"/>
        <v>35</v>
      </c>
      <c r="H41" s="623">
        <f t="shared" ref="H41:M41" si="21">+H33</f>
        <v>1626</v>
      </c>
      <c r="I41" s="620">
        <f t="shared" si="21"/>
        <v>1626</v>
      </c>
      <c r="J41" s="620">
        <f t="shared" si="21"/>
        <v>0</v>
      </c>
      <c r="K41" s="620">
        <f t="shared" si="21"/>
        <v>0</v>
      </c>
      <c r="L41" s="620">
        <f t="shared" si="21"/>
        <v>1626</v>
      </c>
      <c r="M41" s="621">
        <f t="shared" si="21"/>
        <v>1626</v>
      </c>
      <c r="N41" s="441"/>
      <c r="O41" s="423"/>
      <c r="P41" s="423"/>
    </row>
    <row r="42" spans="1:16" ht="12.75" customHeight="1" x14ac:dyDescent="0.25">
      <c r="A42" s="420"/>
      <c r="B42" s="421"/>
      <c r="C42" s="434"/>
      <c r="D42" s="421" t="s">
        <v>852</v>
      </c>
      <c r="E42" s="421"/>
      <c r="F42" s="422"/>
      <c r="G42" s="495">
        <f t="shared" si="16"/>
        <v>36</v>
      </c>
      <c r="H42" s="909">
        <f t="shared" ref="H42:M42" si="22">+H43+H44+H45+H46</f>
        <v>0</v>
      </c>
      <c r="I42" s="900">
        <f t="shared" si="22"/>
        <v>0</v>
      </c>
      <c r="J42" s="900">
        <f t="shared" si="22"/>
        <v>0</v>
      </c>
      <c r="K42" s="900">
        <f t="shared" si="22"/>
        <v>0</v>
      </c>
      <c r="L42" s="900">
        <f t="shared" si="22"/>
        <v>0</v>
      </c>
      <c r="M42" s="910">
        <f t="shared" si="22"/>
        <v>0</v>
      </c>
      <c r="N42" s="441"/>
    </row>
    <row r="43" spans="1:16" ht="12.75" customHeight="1" x14ac:dyDescent="0.25">
      <c r="A43" s="435"/>
      <c r="B43" s="430"/>
      <c r="C43" s="436"/>
      <c r="D43" s="439" t="s">
        <v>744</v>
      </c>
      <c r="E43" s="436" t="s">
        <v>853</v>
      </c>
      <c r="F43" s="437"/>
      <c r="G43" s="428">
        <f t="shared" si="16"/>
        <v>37</v>
      </c>
      <c r="H43" s="623">
        <f t="shared" ref="H43:M43" si="23">+H11+H17</f>
        <v>0</v>
      </c>
      <c r="I43" s="620">
        <f t="shared" si="23"/>
        <v>0</v>
      </c>
      <c r="J43" s="620">
        <f t="shared" si="23"/>
        <v>0</v>
      </c>
      <c r="K43" s="620">
        <f t="shared" si="23"/>
        <v>0</v>
      </c>
      <c r="L43" s="620">
        <f t="shared" si="23"/>
        <v>0</v>
      </c>
      <c r="M43" s="621">
        <f t="shared" si="23"/>
        <v>0</v>
      </c>
      <c r="N43" s="438"/>
    </row>
    <row r="44" spans="1:16" ht="12.75" customHeight="1" x14ac:dyDescent="0.25">
      <c r="A44" s="435"/>
      <c r="B44" s="430"/>
      <c r="C44" s="436"/>
      <c r="D44" s="425"/>
      <c r="E44" s="436" t="s">
        <v>854</v>
      </c>
      <c r="F44" s="437"/>
      <c r="G44" s="428">
        <f t="shared" si="16"/>
        <v>38</v>
      </c>
      <c r="H44" s="623">
        <f t="shared" ref="H44:M44" si="24">+H21+H24</f>
        <v>0</v>
      </c>
      <c r="I44" s="620">
        <f t="shared" si="24"/>
        <v>0</v>
      </c>
      <c r="J44" s="620">
        <f t="shared" si="24"/>
        <v>0</v>
      </c>
      <c r="K44" s="620">
        <f t="shared" si="24"/>
        <v>0</v>
      </c>
      <c r="L44" s="620">
        <f t="shared" si="24"/>
        <v>0</v>
      </c>
      <c r="M44" s="621">
        <f t="shared" si="24"/>
        <v>0</v>
      </c>
      <c r="N44" s="441"/>
    </row>
    <row r="45" spans="1:16" ht="12.75" customHeight="1" x14ac:dyDescent="0.25">
      <c r="A45" s="424"/>
      <c r="B45" s="425"/>
      <c r="C45" s="425"/>
      <c r="D45" s="425"/>
      <c r="E45" s="436" t="s">
        <v>855</v>
      </c>
      <c r="F45" s="440"/>
      <c r="G45" s="428">
        <f t="shared" si="16"/>
        <v>39</v>
      </c>
      <c r="H45" s="623">
        <f t="shared" ref="H45:M45" si="25">+H28+H31</f>
        <v>0</v>
      </c>
      <c r="I45" s="620">
        <f t="shared" si="25"/>
        <v>0</v>
      </c>
      <c r="J45" s="620">
        <f t="shared" si="25"/>
        <v>0</v>
      </c>
      <c r="K45" s="620">
        <f t="shared" si="25"/>
        <v>0</v>
      </c>
      <c r="L45" s="620">
        <f t="shared" si="25"/>
        <v>0</v>
      </c>
      <c r="M45" s="621">
        <f t="shared" si="25"/>
        <v>0</v>
      </c>
      <c r="N45" s="441"/>
    </row>
    <row r="46" spans="1:16" ht="12.75" customHeight="1" x14ac:dyDescent="0.25">
      <c r="A46" s="424"/>
      <c r="B46" s="425"/>
      <c r="C46" s="425"/>
      <c r="D46" s="439"/>
      <c r="E46" s="430" t="s">
        <v>856</v>
      </c>
      <c r="F46" s="440"/>
      <c r="G46" s="428">
        <f t="shared" si="16"/>
        <v>40</v>
      </c>
      <c r="H46" s="623">
        <f t="shared" ref="H46:M46" si="26">+H34</f>
        <v>0</v>
      </c>
      <c r="I46" s="620">
        <f t="shared" si="26"/>
        <v>0</v>
      </c>
      <c r="J46" s="620">
        <f t="shared" si="26"/>
        <v>0</v>
      </c>
      <c r="K46" s="620">
        <f t="shared" si="26"/>
        <v>0</v>
      </c>
      <c r="L46" s="620">
        <f t="shared" si="26"/>
        <v>0</v>
      </c>
      <c r="M46" s="621">
        <f t="shared" si="26"/>
        <v>0</v>
      </c>
      <c r="N46" s="441"/>
    </row>
    <row r="47" spans="1:16" ht="12.75" customHeight="1" x14ac:dyDescent="0.25">
      <c r="A47" s="1033" t="s">
        <v>857</v>
      </c>
      <c r="B47" s="1034"/>
      <c r="C47" s="1034"/>
      <c r="D47" s="1034"/>
      <c r="E47" s="1034"/>
      <c r="F47" s="1035"/>
      <c r="G47" s="496">
        <f t="shared" si="16"/>
        <v>41</v>
      </c>
      <c r="H47" s="904">
        <f t="shared" ref="H47:M47" si="27">+H48+H52</f>
        <v>118160</v>
      </c>
      <c r="I47" s="901">
        <f t="shared" si="27"/>
        <v>119895</v>
      </c>
      <c r="J47" s="901">
        <f t="shared" si="27"/>
        <v>1026</v>
      </c>
      <c r="K47" s="901">
        <f t="shared" si="27"/>
        <v>1526</v>
      </c>
      <c r="L47" s="901">
        <f t="shared" si="27"/>
        <v>119186</v>
      </c>
      <c r="M47" s="849">
        <f t="shared" si="27"/>
        <v>121421</v>
      </c>
      <c r="N47" s="412"/>
    </row>
    <row r="48" spans="1:16" ht="12.75" customHeight="1" x14ac:dyDescent="0.25">
      <c r="A48" s="420"/>
      <c r="B48" s="421"/>
      <c r="C48" s="433" t="s">
        <v>744</v>
      </c>
      <c r="D48" s="421" t="s">
        <v>858</v>
      </c>
      <c r="E48" s="421"/>
      <c r="F48" s="422"/>
      <c r="G48" s="495">
        <f t="shared" si="16"/>
        <v>42</v>
      </c>
      <c r="H48" s="909">
        <f t="shared" ref="H48:M48" si="28">+H49+H50+H51</f>
        <v>118160</v>
      </c>
      <c r="I48" s="900">
        <f t="shared" si="28"/>
        <v>119895</v>
      </c>
      <c r="J48" s="900">
        <f t="shared" si="28"/>
        <v>1026</v>
      </c>
      <c r="K48" s="900">
        <f t="shared" si="28"/>
        <v>1526</v>
      </c>
      <c r="L48" s="900">
        <f t="shared" si="28"/>
        <v>119186</v>
      </c>
      <c r="M48" s="910">
        <f t="shared" si="28"/>
        <v>121421</v>
      </c>
      <c r="N48" s="438"/>
    </row>
    <row r="49" spans="1:14" ht="12.75" customHeight="1" x14ac:dyDescent="0.25">
      <c r="A49" s="424"/>
      <c r="B49" s="425"/>
      <c r="C49" s="425"/>
      <c r="D49" s="439" t="s">
        <v>744</v>
      </c>
      <c r="E49" s="430" t="s">
        <v>901</v>
      </c>
      <c r="F49" s="440"/>
      <c r="G49" s="428">
        <f t="shared" si="16"/>
        <v>43</v>
      </c>
      <c r="H49" s="623">
        <f t="shared" ref="H49:M49" si="29">+H10+H20+H27</f>
        <v>4393</v>
      </c>
      <c r="I49" s="620">
        <f t="shared" si="29"/>
        <v>6128</v>
      </c>
      <c r="J49" s="620">
        <f t="shared" si="29"/>
        <v>0</v>
      </c>
      <c r="K49" s="620">
        <f t="shared" si="29"/>
        <v>500</v>
      </c>
      <c r="L49" s="620">
        <f t="shared" si="29"/>
        <v>4393</v>
      </c>
      <c r="M49" s="621">
        <f t="shared" si="29"/>
        <v>6628</v>
      </c>
      <c r="N49" s="438"/>
    </row>
    <row r="50" spans="1:14" ht="12.75" customHeight="1" x14ac:dyDescent="0.25">
      <c r="A50" s="424"/>
      <c r="B50" s="425"/>
      <c r="C50" s="425"/>
      <c r="D50" s="425"/>
      <c r="E50" s="430" t="s">
        <v>859</v>
      </c>
      <c r="F50" s="440"/>
      <c r="G50" s="428">
        <f t="shared" si="16"/>
        <v>44</v>
      </c>
      <c r="H50" s="623">
        <f t="shared" ref="H50:M50" si="30">+H13+H23+H30</f>
        <v>112141</v>
      </c>
      <c r="I50" s="620">
        <f t="shared" si="30"/>
        <v>112141</v>
      </c>
      <c r="J50" s="620">
        <f t="shared" si="30"/>
        <v>1026</v>
      </c>
      <c r="K50" s="620">
        <f t="shared" si="30"/>
        <v>1026</v>
      </c>
      <c r="L50" s="620">
        <f t="shared" si="30"/>
        <v>113167</v>
      </c>
      <c r="M50" s="621">
        <f t="shared" si="30"/>
        <v>113167</v>
      </c>
      <c r="N50" s="438"/>
    </row>
    <row r="51" spans="1:14" ht="12.75" customHeight="1" x14ac:dyDescent="0.25">
      <c r="A51" s="424"/>
      <c r="B51" s="425"/>
      <c r="C51" s="425"/>
      <c r="D51" s="439"/>
      <c r="E51" s="430" t="s">
        <v>860</v>
      </c>
      <c r="F51" s="440"/>
      <c r="G51" s="428">
        <f t="shared" si="16"/>
        <v>45</v>
      </c>
      <c r="H51" s="623">
        <f t="shared" ref="H51:M51" si="31">+H33</f>
        <v>1626</v>
      </c>
      <c r="I51" s="620">
        <f t="shared" si="31"/>
        <v>1626</v>
      </c>
      <c r="J51" s="620">
        <f t="shared" si="31"/>
        <v>0</v>
      </c>
      <c r="K51" s="620">
        <f t="shared" si="31"/>
        <v>0</v>
      </c>
      <c r="L51" s="620">
        <f t="shared" si="31"/>
        <v>1626</v>
      </c>
      <c r="M51" s="621">
        <f t="shared" si="31"/>
        <v>1626</v>
      </c>
      <c r="N51" s="438"/>
    </row>
    <row r="52" spans="1:14" ht="12.75" customHeight="1" x14ac:dyDescent="0.25">
      <c r="A52" s="420"/>
      <c r="B52" s="421"/>
      <c r="C52" s="434"/>
      <c r="D52" s="421" t="s">
        <v>861</v>
      </c>
      <c r="E52" s="421"/>
      <c r="F52" s="422"/>
      <c r="G52" s="495">
        <f t="shared" si="16"/>
        <v>46</v>
      </c>
      <c r="H52" s="909">
        <f t="shared" ref="H52:M52" si="32">+H53+H54+H55</f>
        <v>0</v>
      </c>
      <c r="I52" s="900">
        <f t="shared" si="32"/>
        <v>0</v>
      </c>
      <c r="J52" s="900">
        <f t="shared" si="32"/>
        <v>0</v>
      </c>
      <c r="K52" s="900">
        <f t="shared" si="32"/>
        <v>0</v>
      </c>
      <c r="L52" s="900">
        <f t="shared" si="32"/>
        <v>0</v>
      </c>
      <c r="M52" s="910">
        <f t="shared" si="32"/>
        <v>0</v>
      </c>
      <c r="N52" s="441"/>
    </row>
    <row r="53" spans="1:14" ht="12.75" customHeight="1" x14ac:dyDescent="0.25">
      <c r="A53" s="435"/>
      <c r="B53" s="430"/>
      <c r="C53" s="436"/>
      <c r="D53" s="439" t="s">
        <v>744</v>
      </c>
      <c r="E53" s="430" t="s">
        <v>902</v>
      </c>
      <c r="F53" s="437"/>
      <c r="G53" s="498">
        <f t="shared" si="16"/>
        <v>47</v>
      </c>
      <c r="H53" s="623">
        <f t="shared" ref="H53:M53" si="33">+H11+H21+H28</f>
        <v>0</v>
      </c>
      <c r="I53" s="620">
        <f t="shared" si="33"/>
        <v>0</v>
      </c>
      <c r="J53" s="620">
        <f t="shared" si="33"/>
        <v>0</v>
      </c>
      <c r="K53" s="620">
        <f t="shared" si="33"/>
        <v>0</v>
      </c>
      <c r="L53" s="620">
        <f t="shared" si="33"/>
        <v>0</v>
      </c>
      <c r="M53" s="621">
        <f t="shared" si="33"/>
        <v>0</v>
      </c>
      <c r="N53" s="429"/>
    </row>
    <row r="54" spans="1:14" ht="12.75" customHeight="1" x14ac:dyDescent="0.25">
      <c r="A54" s="435"/>
      <c r="B54" s="430"/>
      <c r="C54" s="436"/>
      <c r="D54" s="425"/>
      <c r="E54" s="430" t="s">
        <v>862</v>
      </c>
      <c r="F54" s="437"/>
      <c r="G54" s="498">
        <f t="shared" si="16"/>
        <v>48</v>
      </c>
      <c r="H54" s="623">
        <f t="shared" ref="H54:M54" si="34">+H17+H24+H31</f>
        <v>0</v>
      </c>
      <c r="I54" s="620">
        <f t="shared" si="34"/>
        <v>0</v>
      </c>
      <c r="J54" s="620">
        <f t="shared" si="34"/>
        <v>0</v>
      </c>
      <c r="K54" s="620">
        <f t="shared" si="34"/>
        <v>0</v>
      </c>
      <c r="L54" s="620">
        <f t="shared" si="34"/>
        <v>0</v>
      </c>
      <c r="M54" s="621">
        <f t="shared" si="34"/>
        <v>0</v>
      </c>
      <c r="N54" s="429"/>
    </row>
    <row r="55" spans="1:14" ht="12.75" customHeight="1" thickBot="1" x14ac:dyDescent="0.3">
      <c r="A55" s="442"/>
      <c r="B55" s="443"/>
      <c r="C55" s="443"/>
      <c r="D55" s="443"/>
      <c r="E55" s="444" t="s">
        <v>863</v>
      </c>
      <c r="F55" s="445"/>
      <c r="G55" s="446">
        <f t="shared" si="16"/>
        <v>49</v>
      </c>
      <c r="H55" s="911">
        <f t="shared" ref="H55:M55" si="35">+H34</f>
        <v>0</v>
      </c>
      <c r="I55" s="912">
        <f t="shared" si="35"/>
        <v>0</v>
      </c>
      <c r="J55" s="912">
        <f t="shared" si="35"/>
        <v>0</v>
      </c>
      <c r="K55" s="912">
        <f t="shared" si="35"/>
        <v>0</v>
      </c>
      <c r="L55" s="912">
        <f t="shared" si="35"/>
        <v>0</v>
      </c>
      <c r="M55" s="913">
        <f t="shared" si="35"/>
        <v>0</v>
      </c>
      <c r="N55" s="441"/>
    </row>
    <row r="56" spans="1:14" x14ac:dyDescent="0.25">
      <c r="A56" s="406"/>
      <c r="B56" s="406"/>
      <c r="C56" s="406"/>
      <c r="D56" s="406"/>
      <c r="E56" s="406"/>
      <c r="F56" s="406"/>
      <c r="G56" s="408"/>
      <c r="H56" s="406"/>
      <c r="I56" s="406"/>
      <c r="J56" s="406"/>
      <c r="K56" s="406"/>
      <c r="L56" s="406"/>
      <c r="M56" s="406"/>
    </row>
    <row r="57" spans="1:14" x14ac:dyDescent="0.25">
      <c r="A57" s="406" t="s">
        <v>638</v>
      </c>
      <c r="B57" s="406"/>
      <c r="C57" s="406"/>
      <c r="D57" s="407"/>
      <c r="E57" s="407"/>
      <c r="F57" s="406"/>
      <c r="G57" s="408"/>
      <c r="H57" s="406"/>
      <c r="I57" s="406"/>
      <c r="J57" s="406"/>
      <c r="K57" s="406"/>
      <c r="L57" s="406"/>
      <c r="M57" s="406"/>
    </row>
    <row r="58" spans="1:14" ht="30.75" customHeight="1" x14ac:dyDescent="0.25">
      <c r="A58" s="1032" t="s">
        <v>896</v>
      </c>
      <c r="B58" s="1032"/>
      <c r="C58" s="1032"/>
      <c r="D58" s="1032"/>
      <c r="E58" s="1032"/>
      <c r="F58" s="1032"/>
      <c r="G58" s="1032"/>
      <c r="H58" s="1032"/>
      <c r="I58" s="1032"/>
      <c r="J58" s="1032"/>
      <c r="K58" s="1032"/>
      <c r="L58" s="1032"/>
      <c r="M58" s="1032"/>
      <c r="N58" s="1032"/>
    </row>
    <row r="59" spans="1:14" ht="42.75" customHeight="1" x14ac:dyDescent="0.25">
      <c r="A59" s="1032" t="s">
        <v>899</v>
      </c>
      <c r="B59" s="1032"/>
      <c r="C59" s="1032"/>
      <c r="D59" s="1032"/>
      <c r="E59" s="1032"/>
      <c r="F59" s="1032"/>
      <c r="G59" s="1032"/>
      <c r="H59" s="1032"/>
      <c r="I59" s="1032"/>
      <c r="J59" s="1032"/>
      <c r="K59" s="1032"/>
      <c r="L59" s="1032"/>
      <c r="M59" s="1032"/>
      <c r="N59" s="1032"/>
    </row>
    <row r="60" spans="1:14" ht="17.25" customHeight="1" x14ac:dyDescent="0.25">
      <c r="A60" s="1032" t="s">
        <v>1183</v>
      </c>
      <c r="B60" s="1032"/>
      <c r="C60" s="1032"/>
      <c r="D60" s="1032"/>
      <c r="E60" s="1032"/>
      <c r="F60" s="1032"/>
      <c r="G60" s="1032"/>
      <c r="H60" s="1032"/>
      <c r="I60" s="1032"/>
      <c r="J60" s="1032"/>
      <c r="K60" s="1032"/>
      <c r="L60" s="1032"/>
      <c r="M60" s="1032"/>
      <c r="N60" s="1032"/>
    </row>
    <row r="61" spans="1:14" ht="15.75" customHeight="1" x14ac:dyDescent="0.25">
      <c r="A61" s="560" t="s">
        <v>1184</v>
      </c>
      <c r="B61" s="406"/>
      <c r="C61" s="406"/>
      <c r="D61" s="406"/>
      <c r="E61" s="406"/>
      <c r="F61" s="406"/>
      <c r="G61" s="408"/>
      <c r="H61" s="406"/>
      <c r="I61" s="406"/>
      <c r="J61" s="406"/>
      <c r="K61" s="406"/>
      <c r="L61" s="406"/>
      <c r="M61" s="406"/>
    </row>
    <row r="62" spans="1:14" x14ac:dyDescent="0.25">
      <c r="A62" s="406"/>
      <c r="B62" s="406"/>
      <c r="C62" s="406"/>
      <c r="D62" s="406"/>
      <c r="E62" s="406"/>
      <c r="F62" s="406"/>
      <c r="G62" s="408"/>
      <c r="H62" s="406"/>
      <c r="I62" s="406"/>
      <c r="J62" s="406"/>
      <c r="K62" s="406"/>
      <c r="L62" s="406"/>
      <c r="M62" s="406"/>
    </row>
    <row r="63" spans="1:14" x14ac:dyDescent="0.25">
      <c r="A63" s="406"/>
      <c r="B63" s="406"/>
      <c r="C63" s="406"/>
      <c r="D63" s="406"/>
      <c r="E63" s="406"/>
      <c r="F63" s="406"/>
      <c r="G63" s="408"/>
      <c r="H63" s="406"/>
      <c r="I63" s="406"/>
      <c r="J63" s="406"/>
      <c r="K63" s="406"/>
      <c r="L63" s="406"/>
      <c r="M63" s="406"/>
    </row>
    <row r="64" spans="1:14" x14ac:dyDescent="0.25">
      <c r="A64" s="406"/>
      <c r="B64" s="406"/>
      <c r="C64" s="406"/>
      <c r="D64" s="406"/>
      <c r="E64" s="406"/>
      <c r="F64" s="406"/>
      <c r="G64" s="408"/>
      <c r="H64" s="406"/>
      <c r="I64" s="406"/>
      <c r="J64" s="406"/>
      <c r="K64" s="406"/>
      <c r="L64" s="406"/>
      <c r="M64" s="406"/>
    </row>
  </sheetData>
  <customSheetViews>
    <customSheetView guid="{2AF6EA2A-E5C5-45EB-B6C4-875AD1E4E056}" scale="96">
      <selection activeCell="B1" sqref="B1"/>
      <pageMargins left="0.39370078740157483" right="0.39370078740157483" top="0.39370078740157483" bottom="0.39370078740157483" header="0" footer="0.15748031496062992"/>
      <pageSetup paperSize="9" scale="65" fitToHeight="3" orientation="portrait" r:id="rId1"/>
      <headerFooter alignWithMargins="0">
        <oddFooter>&amp;C&amp;P/&amp;N</oddFooter>
      </headerFooter>
    </customSheetView>
  </customSheetViews>
  <mergeCells count="13">
    <mergeCell ref="B32:F32"/>
    <mergeCell ref="A58:N58"/>
    <mergeCell ref="A59:N59"/>
    <mergeCell ref="A60:N60"/>
    <mergeCell ref="A47:F47"/>
    <mergeCell ref="A36:F36"/>
    <mergeCell ref="L3:M3"/>
    <mergeCell ref="B7:F7"/>
    <mergeCell ref="A6:F6"/>
    <mergeCell ref="A3:F5"/>
    <mergeCell ref="G3:G5"/>
    <mergeCell ref="H3:I3"/>
    <mergeCell ref="J3:K3"/>
  </mergeCells>
  <pageMargins left="0.39370078740157483" right="0.39370078740157483" top="0.39370078740157483" bottom="0.39370078740157483" header="0" footer="0.15748031496062992"/>
  <pageSetup paperSize="9" scale="65" fitToHeight="3" orientation="portrait" r:id="rId2"/>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5"/>
  <sheetViews>
    <sheetView zoomScale="89" zoomScaleNormal="89" workbookViewId="0">
      <selection activeCell="L29" sqref="L29"/>
    </sheetView>
  </sheetViews>
  <sheetFormatPr defaultColWidth="10.5703125" defaultRowHeight="15" x14ac:dyDescent="0.25"/>
  <cols>
    <col min="1" max="1" width="4.28515625" style="172" customWidth="1"/>
    <col min="2" max="2" width="6.7109375" style="172" customWidth="1"/>
    <col min="3" max="3" width="49.42578125" style="172" customWidth="1"/>
    <col min="4" max="4" width="12.28515625" style="172" customWidth="1"/>
    <col min="5" max="6" width="10.85546875" style="172" customWidth="1"/>
    <col min="7" max="8" width="11.28515625" style="172" customWidth="1"/>
    <col min="9" max="9" width="11.5703125" style="172" customWidth="1"/>
    <col min="10" max="10" width="9.7109375" style="172" customWidth="1"/>
    <col min="11" max="11" width="10" style="172" customWidth="1"/>
    <col min="12" max="12" width="10.140625" style="172" customWidth="1"/>
    <col min="13" max="13" width="13.7109375" style="172" customWidth="1"/>
    <col min="14" max="14" width="1.7109375" style="172" customWidth="1"/>
    <col min="15" max="15" width="11.28515625" style="172" customWidth="1"/>
    <col min="16" max="16" width="12" style="172" customWidth="1"/>
    <col min="17" max="249" width="9.140625" style="172" customWidth="1"/>
    <col min="250" max="250" width="59.7109375" style="172" customWidth="1"/>
    <col min="251" max="16384" width="10.5703125" style="172"/>
  </cols>
  <sheetData>
    <row r="1" spans="1:16" ht="15.75" x14ac:dyDescent="0.25">
      <c r="A1" s="461" t="s">
        <v>1141</v>
      </c>
    </row>
    <row r="2" spans="1:16" ht="15.75" x14ac:dyDescent="0.25">
      <c r="A2" s="461"/>
      <c r="C2" s="176" t="s">
        <v>915</v>
      </c>
    </row>
    <row r="3" spans="1:16" ht="13.5" customHeight="1" thickBot="1" x14ac:dyDescent="0.3">
      <c r="P3" s="477" t="s">
        <v>499</v>
      </c>
    </row>
    <row r="4" spans="1:16" ht="39" customHeight="1" x14ac:dyDescent="0.25">
      <c r="A4" s="1051" t="s">
        <v>479</v>
      </c>
      <c r="B4" s="1060" t="s">
        <v>775</v>
      </c>
      <c r="C4" s="1061"/>
      <c r="D4" s="1043" t="s">
        <v>720</v>
      </c>
      <c r="E4" s="1044"/>
      <c r="F4" s="1044" t="s">
        <v>721</v>
      </c>
      <c r="G4" s="1044"/>
      <c r="H4" s="1044" t="s">
        <v>722</v>
      </c>
      <c r="I4" s="1044"/>
      <c r="J4" s="1057" t="s">
        <v>1101</v>
      </c>
      <c r="K4" s="1058"/>
      <c r="L4" s="1059"/>
      <c r="M4" s="1049" t="s">
        <v>738</v>
      </c>
      <c r="N4" s="176"/>
      <c r="O4" s="1047" t="s">
        <v>1100</v>
      </c>
      <c r="P4" s="1045" t="s">
        <v>723</v>
      </c>
    </row>
    <row r="5" spans="1:16" ht="13.5" customHeight="1" x14ac:dyDescent="0.25">
      <c r="A5" s="1052"/>
      <c r="B5" s="1062"/>
      <c r="C5" s="1063"/>
      <c r="D5" s="462" t="s">
        <v>776</v>
      </c>
      <c r="E5" s="394" t="s">
        <v>777</v>
      </c>
      <c r="F5" s="454" t="s">
        <v>640</v>
      </c>
      <c r="G5" s="394" t="s">
        <v>645</v>
      </c>
      <c r="H5" s="454" t="s">
        <v>640</v>
      </c>
      <c r="I5" s="394" t="s">
        <v>645</v>
      </c>
      <c r="J5" s="463" t="s">
        <v>752</v>
      </c>
      <c r="K5" s="463" t="s">
        <v>753</v>
      </c>
      <c r="L5" s="463" t="s">
        <v>754</v>
      </c>
      <c r="M5" s="1050"/>
      <c r="N5" s="176"/>
      <c r="O5" s="1048"/>
      <c r="P5" s="1046"/>
    </row>
    <row r="6" spans="1:16" ht="15" customHeight="1" thickBot="1" x14ac:dyDescent="0.3">
      <c r="A6" s="1053"/>
      <c r="B6" s="1064"/>
      <c r="C6" s="1065"/>
      <c r="D6" s="464" t="s">
        <v>558</v>
      </c>
      <c r="E6" s="396" t="s">
        <v>559</v>
      </c>
      <c r="F6" s="396" t="s">
        <v>560</v>
      </c>
      <c r="G6" s="396" t="s">
        <v>561</v>
      </c>
      <c r="H6" s="396" t="s">
        <v>642</v>
      </c>
      <c r="I6" s="396" t="s">
        <v>643</v>
      </c>
      <c r="J6" s="397" t="s">
        <v>564</v>
      </c>
      <c r="K6" s="465" t="s">
        <v>565</v>
      </c>
      <c r="L6" s="465" t="s">
        <v>566</v>
      </c>
      <c r="M6" s="398" t="s">
        <v>864</v>
      </c>
      <c r="N6" s="176"/>
      <c r="O6" s="455" t="s">
        <v>610</v>
      </c>
      <c r="P6" s="398" t="s">
        <v>755</v>
      </c>
    </row>
    <row r="7" spans="1:16" s="178" customFormat="1" ht="16.5" customHeight="1" x14ac:dyDescent="0.25">
      <c r="A7" s="483">
        <f t="shared" ref="A7:A34" si="0">+A6+1</f>
        <v>1</v>
      </c>
      <c r="B7" s="480" t="s">
        <v>644</v>
      </c>
      <c r="C7" s="484"/>
      <c r="D7" s="612">
        <f>+D8+D17</f>
        <v>111133</v>
      </c>
      <c r="E7" s="612">
        <f t="shared" ref="E7:M7" si="1">+E8+E17</f>
        <v>111133</v>
      </c>
      <c r="F7" s="612">
        <f t="shared" si="1"/>
        <v>427</v>
      </c>
      <c r="G7" s="612">
        <f t="shared" si="1"/>
        <v>427</v>
      </c>
      <c r="H7" s="612">
        <f t="shared" si="1"/>
        <v>111560</v>
      </c>
      <c r="I7" s="612">
        <f t="shared" si="1"/>
        <v>111560</v>
      </c>
      <c r="J7" s="612">
        <f t="shared" si="1"/>
        <v>0</v>
      </c>
      <c r="K7" s="612">
        <f t="shared" si="1"/>
        <v>17197</v>
      </c>
      <c r="L7" s="612">
        <f t="shared" si="1"/>
        <v>26</v>
      </c>
      <c r="M7" s="613">
        <f t="shared" si="1"/>
        <v>0</v>
      </c>
      <c r="N7" s="614"/>
      <c r="O7" s="615">
        <f>+O8+O17</f>
        <v>0</v>
      </c>
      <c r="P7" s="613">
        <f>+P8+P17</f>
        <v>111560</v>
      </c>
    </row>
    <row r="8" spans="1:16" s="176" customFormat="1" ht="14.25" customHeight="1" x14ac:dyDescent="0.25">
      <c r="A8" s="479">
        <f t="shared" si="0"/>
        <v>2</v>
      </c>
      <c r="B8" s="1054" t="s">
        <v>877</v>
      </c>
      <c r="C8" s="1055"/>
      <c r="D8" s="616">
        <f>SUM(D9:D16)</f>
        <v>109201</v>
      </c>
      <c r="E8" s="616">
        <f t="shared" ref="E8:M8" si="2">SUM(E9:E16)</f>
        <v>109201</v>
      </c>
      <c r="F8" s="616">
        <f t="shared" si="2"/>
        <v>0</v>
      </c>
      <c r="G8" s="616">
        <f t="shared" si="2"/>
        <v>0</v>
      </c>
      <c r="H8" s="616">
        <f t="shared" si="2"/>
        <v>109201</v>
      </c>
      <c r="I8" s="616">
        <f t="shared" si="2"/>
        <v>109201</v>
      </c>
      <c r="J8" s="616">
        <f t="shared" si="2"/>
        <v>0</v>
      </c>
      <c r="K8" s="616">
        <f t="shared" si="2"/>
        <v>17197</v>
      </c>
      <c r="L8" s="616">
        <f t="shared" si="2"/>
        <v>0</v>
      </c>
      <c r="M8" s="617">
        <f t="shared" si="2"/>
        <v>0</v>
      </c>
      <c r="N8" s="618"/>
      <c r="O8" s="619"/>
      <c r="P8" s="617">
        <f>SUM(P9:P16)</f>
        <v>109201</v>
      </c>
    </row>
    <row r="9" spans="1:16" ht="12.75" customHeight="1" x14ac:dyDescent="0.25">
      <c r="A9" s="485">
        <f t="shared" si="0"/>
        <v>3</v>
      </c>
      <c r="B9" s="466" t="s">
        <v>774</v>
      </c>
      <c r="C9" s="467" t="s">
        <v>784</v>
      </c>
      <c r="D9" s="620">
        <v>95284</v>
      </c>
      <c r="E9" s="620">
        <v>95284</v>
      </c>
      <c r="F9" s="620"/>
      <c r="G9" s="620"/>
      <c r="H9" s="620">
        <f t="shared" ref="H9:H33" si="3">+D9+F9</f>
        <v>95284</v>
      </c>
      <c r="I9" s="620">
        <f t="shared" ref="I9:I33" si="4">+E9+G9</f>
        <v>95284</v>
      </c>
      <c r="J9" s="620"/>
      <c r="K9" s="620">
        <v>14676</v>
      </c>
      <c r="L9" s="620"/>
      <c r="M9" s="621">
        <f t="shared" ref="M9:M33" si="5">+H9-I9</f>
        <v>0</v>
      </c>
      <c r="N9" s="622"/>
      <c r="O9" s="623"/>
      <c r="P9" s="621">
        <f t="shared" ref="P9:P33" si="6">+I9+O9</f>
        <v>95284</v>
      </c>
    </row>
    <row r="10" spans="1:16" ht="12.75" customHeight="1" x14ac:dyDescent="0.25">
      <c r="A10" s="485">
        <f>A9+1</f>
        <v>4</v>
      </c>
      <c r="B10" s="466" t="s">
        <v>756</v>
      </c>
      <c r="C10" s="467" t="s">
        <v>757</v>
      </c>
      <c r="D10" s="620"/>
      <c r="E10" s="620"/>
      <c r="F10" s="620"/>
      <c r="G10" s="620"/>
      <c r="H10" s="620"/>
      <c r="I10" s="620"/>
      <c r="J10" s="620"/>
      <c r="K10" s="620"/>
      <c r="L10" s="620"/>
      <c r="M10" s="621">
        <f t="shared" si="5"/>
        <v>0</v>
      </c>
      <c r="N10" s="622"/>
      <c r="O10" s="623"/>
      <c r="P10" s="621"/>
    </row>
    <row r="11" spans="1:16" ht="12.75" customHeight="1" x14ac:dyDescent="0.25">
      <c r="A11" s="485">
        <f t="shared" si="0"/>
        <v>5</v>
      </c>
      <c r="B11" s="562" t="s">
        <v>758</v>
      </c>
      <c r="C11" s="563" t="s">
        <v>759</v>
      </c>
      <c r="D11" s="620">
        <v>78</v>
      </c>
      <c r="E11" s="620">
        <v>78</v>
      </c>
      <c r="F11" s="620"/>
      <c r="G11" s="620"/>
      <c r="H11" s="620">
        <f t="shared" si="3"/>
        <v>78</v>
      </c>
      <c r="I11" s="620">
        <f t="shared" si="4"/>
        <v>78</v>
      </c>
      <c r="J11" s="620"/>
      <c r="K11" s="620"/>
      <c r="L11" s="620"/>
      <c r="M11" s="621">
        <f t="shared" si="5"/>
        <v>0</v>
      </c>
      <c r="N11" s="622"/>
      <c r="O11" s="623"/>
      <c r="P11" s="621">
        <f t="shared" si="6"/>
        <v>78</v>
      </c>
    </row>
    <row r="12" spans="1:16" ht="13.5" customHeight="1" x14ac:dyDescent="0.25">
      <c r="A12" s="485">
        <f t="shared" si="0"/>
        <v>6</v>
      </c>
      <c r="B12" s="466" t="s">
        <v>760</v>
      </c>
      <c r="C12" s="467" t="s">
        <v>761</v>
      </c>
      <c r="D12" s="620">
        <v>602</v>
      </c>
      <c r="E12" s="620">
        <v>602</v>
      </c>
      <c r="F12" s="620"/>
      <c r="G12" s="620"/>
      <c r="H12" s="620">
        <f t="shared" si="3"/>
        <v>602</v>
      </c>
      <c r="I12" s="620">
        <f t="shared" si="4"/>
        <v>602</v>
      </c>
      <c r="J12" s="620"/>
      <c r="K12" s="620">
        <v>204</v>
      </c>
      <c r="L12" s="620"/>
      <c r="M12" s="621">
        <f t="shared" si="5"/>
        <v>0</v>
      </c>
      <c r="N12" s="622"/>
      <c r="O12" s="623"/>
      <c r="P12" s="621">
        <f t="shared" si="6"/>
        <v>602</v>
      </c>
    </row>
    <row r="13" spans="1:16" ht="12.75" customHeight="1" x14ac:dyDescent="0.25">
      <c r="A13" s="485">
        <f>A12+1</f>
        <v>7</v>
      </c>
      <c r="B13" s="466" t="s">
        <v>770</v>
      </c>
      <c r="C13" s="467" t="s">
        <v>771</v>
      </c>
      <c r="D13" s="620">
        <v>6143</v>
      </c>
      <c r="E13" s="620">
        <v>6143</v>
      </c>
      <c r="F13" s="620"/>
      <c r="G13" s="620"/>
      <c r="H13" s="620">
        <f t="shared" si="3"/>
        <v>6143</v>
      </c>
      <c r="I13" s="620">
        <f t="shared" si="4"/>
        <v>6143</v>
      </c>
      <c r="J13" s="620"/>
      <c r="K13" s="620">
        <v>816</v>
      </c>
      <c r="L13" s="620"/>
      <c r="M13" s="621">
        <f t="shared" si="5"/>
        <v>0</v>
      </c>
      <c r="N13" s="622"/>
      <c r="O13" s="623"/>
      <c r="P13" s="621">
        <f t="shared" si="6"/>
        <v>6143</v>
      </c>
    </row>
    <row r="14" spans="1:16" ht="12.75" customHeight="1" x14ac:dyDescent="0.25">
      <c r="A14" s="485">
        <f t="shared" si="0"/>
        <v>8</v>
      </c>
      <c r="B14" s="466" t="s">
        <v>764</v>
      </c>
      <c r="C14" s="468" t="s">
        <v>765</v>
      </c>
      <c r="D14" s="620">
        <v>603</v>
      </c>
      <c r="E14" s="620">
        <v>603</v>
      </c>
      <c r="F14" s="620"/>
      <c r="G14" s="620"/>
      <c r="H14" s="620">
        <f t="shared" si="3"/>
        <v>603</v>
      </c>
      <c r="I14" s="620">
        <f t="shared" si="4"/>
        <v>603</v>
      </c>
      <c r="J14" s="620"/>
      <c r="K14" s="620">
        <v>78</v>
      </c>
      <c r="L14" s="620"/>
      <c r="M14" s="621">
        <f t="shared" si="5"/>
        <v>0</v>
      </c>
      <c r="N14" s="622"/>
      <c r="O14" s="623"/>
      <c r="P14" s="621">
        <f t="shared" si="6"/>
        <v>603</v>
      </c>
    </row>
    <row r="15" spans="1:16" ht="12.75" customHeight="1" x14ac:dyDescent="0.25">
      <c r="A15" s="485">
        <f t="shared" si="0"/>
        <v>9</v>
      </c>
      <c r="B15" s="469" t="s">
        <v>766</v>
      </c>
      <c r="C15" s="470" t="s">
        <v>767</v>
      </c>
      <c r="D15" s="620">
        <v>6491</v>
      </c>
      <c r="E15" s="620">
        <v>6491</v>
      </c>
      <c r="F15" s="620"/>
      <c r="G15" s="620"/>
      <c r="H15" s="620">
        <f t="shared" si="3"/>
        <v>6491</v>
      </c>
      <c r="I15" s="620">
        <f t="shared" si="4"/>
        <v>6491</v>
      </c>
      <c r="J15" s="620"/>
      <c r="K15" s="620">
        <v>1423</v>
      </c>
      <c r="L15" s="620"/>
      <c r="M15" s="621">
        <f t="shared" si="5"/>
        <v>0</v>
      </c>
      <c r="N15" s="622"/>
      <c r="O15" s="623"/>
      <c r="P15" s="621">
        <f t="shared" si="6"/>
        <v>6491</v>
      </c>
    </row>
    <row r="16" spans="1:16" ht="12.75" customHeight="1" x14ac:dyDescent="0.25">
      <c r="A16" s="485">
        <f t="shared" si="0"/>
        <v>10</v>
      </c>
      <c r="B16" s="469"/>
      <c r="C16" s="471" t="s">
        <v>778</v>
      </c>
      <c r="D16" s="620"/>
      <c r="E16" s="620"/>
      <c r="F16" s="620"/>
      <c r="G16" s="620"/>
      <c r="H16" s="620">
        <f t="shared" si="3"/>
        <v>0</v>
      </c>
      <c r="I16" s="620">
        <f t="shared" si="4"/>
        <v>0</v>
      </c>
      <c r="J16" s="620"/>
      <c r="K16" s="620"/>
      <c r="L16" s="620"/>
      <c r="M16" s="621">
        <f t="shared" si="5"/>
        <v>0</v>
      </c>
      <c r="N16" s="622"/>
      <c r="O16" s="623"/>
      <c r="P16" s="621">
        <f t="shared" si="6"/>
        <v>0</v>
      </c>
    </row>
    <row r="17" spans="1:16" s="176" customFormat="1" ht="12.75" customHeight="1" x14ac:dyDescent="0.25">
      <c r="A17" s="479">
        <f t="shared" si="0"/>
        <v>11</v>
      </c>
      <c r="B17" s="1056" t="s">
        <v>878</v>
      </c>
      <c r="C17" s="1038"/>
      <c r="D17" s="616">
        <f>SUM(D18:D24)</f>
        <v>1932</v>
      </c>
      <c r="E17" s="616">
        <f t="shared" ref="E17:P17" si="7">SUM(E18:E24)</f>
        <v>1932</v>
      </c>
      <c r="F17" s="616">
        <f t="shared" si="7"/>
        <v>427</v>
      </c>
      <c r="G17" s="616">
        <f t="shared" si="7"/>
        <v>427</v>
      </c>
      <c r="H17" s="616">
        <f t="shared" si="7"/>
        <v>2359</v>
      </c>
      <c r="I17" s="616">
        <f t="shared" si="7"/>
        <v>2359</v>
      </c>
      <c r="J17" s="616">
        <f t="shared" si="7"/>
        <v>0</v>
      </c>
      <c r="K17" s="616">
        <f t="shared" si="7"/>
        <v>0</v>
      </c>
      <c r="L17" s="616">
        <f t="shared" si="7"/>
        <v>26</v>
      </c>
      <c r="M17" s="617">
        <f t="shared" si="7"/>
        <v>0</v>
      </c>
      <c r="N17" s="618"/>
      <c r="O17" s="619">
        <f t="shared" si="7"/>
        <v>0</v>
      </c>
      <c r="P17" s="617">
        <f t="shared" si="7"/>
        <v>2359</v>
      </c>
    </row>
    <row r="18" spans="1:16" s="176" customFormat="1" ht="12.75" customHeight="1" x14ac:dyDescent="0.25">
      <c r="A18" s="572">
        <f>A17+1</f>
        <v>12</v>
      </c>
      <c r="B18" s="562" t="s">
        <v>758</v>
      </c>
      <c r="C18" s="563" t="s">
        <v>759</v>
      </c>
      <c r="D18" s="620">
        <v>1300</v>
      </c>
      <c r="E18" s="620">
        <v>1300</v>
      </c>
      <c r="F18" s="620"/>
      <c r="G18" s="620"/>
      <c r="H18" s="620">
        <f t="shared" si="3"/>
        <v>1300</v>
      </c>
      <c r="I18" s="620">
        <f t="shared" si="4"/>
        <v>1300</v>
      </c>
      <c r="J18" s="620"/>
      <c r="K18" s="620"/>
      <c r="L18" s="620">
        <v>26</v>
      </c>
      <c r="M18" s="621">
        <f t="shared" si="5"/>
        <v>0</v>
      </c>
      <c r="N18" s="622"/>
      <c r="O18" s="623"/>
      <c r="P18" s="621">
        <f t="shared" si="6"/>
        <v>1300</v>
      </c>
    </row>
    <row r="19" spans="1:16" ht="12.75" customHeight="1" x14ac:dyDescent="0.25">
      <c r="A19" s="485">
        <f>A18+1</f>
        <v>13</v>
      </c>
      <c r="B19" s="466" t="s">
        <v>760</v>
      </c>
      <c r="C19" s="467" t="s">
        <v>761</v>
      </c>
      <c r="D19" s="620"/>
      <c r="E19" s="620"/>
      <c r="F19" s="620"/>
      <c r="G19" s="620"/>
      <c r="H19" s="620">
        <f t="shared" si="3"/>
        <v>0</v>
      </c>
      <c r="I19" s="620">
        <f t="shared" si="4"/>
        <v>0</v>
      </c>
      <c r="J19" s="620"/>
      <c r="K19" s="620"/>
      <c r="L19" s="620"/>
      <c r="M19" s="621">
        <f t="shared" si="5"/>
        <v>0</v>
      </c>
      <c r="N19" s="622"/>
      <c r="O19" s="623"/>
      <c r="P19" s="621">
        <f t="shared" si="6"/>
        <v>0</v>
      </c>
    </row>
    <row r="20" spans="1:16" ht="12.75" customHeight="1" x14ac:dyDescent="0.25">
      <c r="A20" s="485">
        <f t="shared" si="0"/>
        <v>14</v>
      </c>
      <c r="B20" s="466" t="s">
        <v>768</v>
      </c>
      <c r="C20" s="467" t="s">
        <v>769</v>
      </c>
      <c r="D20" s="620"/>
      <c r="E20" s="620"/>
      <c r="F20" s="620"/>
      <c r="G20" s="620"/>
      <c r="H20" s="620">
        <f t="shared" si="3"/>
        <v>0</v>
      </c>
      <c r="I20" s="620">
        <f t="shared" si="4"/>
        <v>0</v>
      </c>
      <c r="J20" s="620"/>
      <c r="K20" s="620"/>
      <c r="L20" s="620"/>
      <c r="M20" s="621">
        <f t="shared" si="5"/>
        <v>0</v>
      </c>
      <c r="N20" s="622"/>
      <c r="O20" s="623"/>
      <c r="P20" s="621">
        <f t="shared" si="6"/>
        <v>0</v>
      </c>
    </row>
    <row r="21" spans="1:16" ht="12.75" customHeight="1" x14ac:dyDescent="0.25">
      <c r="A21" s="485">
        <f t="shared" si="0"/>
        <v>15</v>
      </c>
      <c r="B21" s="466" t="s">
        <v>770</v>
      </c>
      <c r="C21" s="467" t="s">
        <v>771</v>
      </c>
      <c r="D21" s="620">
        <v>73</v>
      </c>
      <c r="E21" s="620">
        <v>73</v>
      </c>
      <c r="F21" s="620">
        <v>427</v>
      </c>
      <c r="G21" s="620">
        <v>427</v>
      </c>
      <c r="H21" s="620">
        <f t="shared" si="3"/>
        <v>500</v>
      </c>
      <c r="I21" s="620">
        <v>500</v>
      </c>
      <c r="J21" s="620"/>
      <c r="K21" s="620"/>
      <c r="L21" s="620"/>
      <c r="M21" s="621">
        <f t="shared" si="5"/>
        <v>0</v>
      </c>
      <c r="N21" s="622"/>
      <c r="O21" s="623"/>
      <c r="P21" s="621">
        <f t="shared" si="6"/>
        <v>500</v>
      </c>
    </row>
    <row r="22" spans="1:16" ht="12.75" customHeight="1" x14ac:dyDescent="0.25">
      <c r="A22" s="485">
        <f t="shared" si="0"/>
        <v>16</v>
      </c>
      <c r="B22" s="466" t="s">
        <v>772</v>
      </c>
      <c r="C22" s="467" t="s">
        <v>773</v>
      </c>
      <c r="D22" s="620">
        <v>559</v>
      </c>
      <c r="E22" s="620">
        <v>559</v>
      </c>
      <c r="F22" s="620"/>
      <c r="G22" s="620"/>
      <c r="H22" s="620">
        <f t="shared" si="3"/>
        <v>559</v>
      </c>
      <c r="I22" s="620">
        <f t="shared" si="4"/>
        <v>559</v>
      </c>
      <c r="J22" s="620"/>
      <c r="K22" s="620"/>
      <c r="L22" s="620"/>
      <c r="M22" s="621">
        <f t="shared" si="5"/>
        <v>0</v>
      </c>
      <c r="N22" s="622"/>
      <c r="O22" s="623"/>
      <c r="P22" s="621">
        <f t="shared" si="6"/>
        <v>559</v>
      </c>
    </row>
    <row r="23" spans="1:16" ht="12.75" customHeight="1" x14ac:dyDescent="0.25">
      <c r="A23" s="485">
        <f t="shared" si="0"/>
        <v>17</v>
      </c>
      <c r="B23" s="469" t="s">
        <v>762</v>
      </c>
      <c r="C23" s="470" t="s">
        <v>763</v>
      </c>
      <c r="D23" s="620"/>
      <c r="E23" s="620"/>
      <c r="F23" s="620"/>
      <c r="G23" s="620"/>
      <c r="H23" s="620">
        <f t="shared" si="3"/>
        <v>0</v>
      </c>
      <c r="I23" s="620">
        <f t="shared" si="4"/>
        <v>0</v>
      </c>
      <c r="J23" s="620"/>
      <c r="K23" s="620"/>
      <c r="L23" s="620"/>
      <c r="M23" s="621">
        <f t="shared" si="5"/>
        <v>0</v>
      </c>
      <c r="N23" s="622"/>
      <c r="O23" s="623"/>
      <c r="P23" s="621">
        <f t="shared" si="6"/>
        <v>0</v>
      </c>
    </row>
    <row r="24" spans="1:16" ht="12.75" customHeight="1" x14ac:dyDescent="0.25">
      <c r="A24" s="485">
        <f>A23+1</f>
        <v>18</v>
      </c>
      <c r="B24" s="469"/>
      <c r="C24" s="471" t="s">
        <v>778</v>
      </c>
      <c r="D24" s="620"/>
      <c r="E24" s="620"/>
      <c r="F24" s="620"/>
      <c r="G24" s="620"/>
      <c r="H24" s="620">
        <f t="shared" si="3"/>
        <v>0</v>
      </c>
      <c r="I24" s="620">
        <f t="shared" si="4"/>
        <v>0</v>
      </c>
      <c r="J24" s="620"/>
      <c r="K24" s="620"/>
      <c r="L24" s="620"/>
      <c r="M24" s="621">
        <f t="shared" si="5"/>
        <v>0</v>
      </c>
      <c r="N24" s="622"/>
      <c r="O24" s="623"/>
      <c r="P24" s="621">
        <f t="shared" si="6"/>
        <v>0</v>
      </c>
    </row>
    <row r="25" spans="1:16" s="178" customFormat="1" ht="12.75" customHeight="1" x14ac:dyDescent="0.25">
      <c r="A25" s="483">
        <f t="shared" si="0"/>
        <v>19</v>
      </c>
      <c r="B25" s="1041" t="s">
        <v>787</v>
      </c>
      <c r="C25" s="1042"/>
      <c r="D25" s="624">
        <f>+D26</f>
        <v>0</v>
      </c>
      <c r="E25" s="624">
        <f t="shared" ref="E25:P26" si="8">+E26</f>
        <v>0</v>
      </c>
      <c r="F25" s="624">
        <f t="shared" si="8"/>
        <v>0</v>
      </c>
      <c r="G25" s="624">
        <f t="shared" si="8"/>
        <v>0</v>
      </c>
      <c r="H25" s="624">
        <f t="shared" si="8"/>
        <v>0</v>
      </c>
      <c r="I25" s="624">
        <f t="shared" si="8"/>
        <v>0</v>
      </c>
      <c r="J25" s="624">
        <f t="shared" si="8"/>
        <v>0</v>
      </c>
      <c r="K25" s="624">
        <f t="shared" si="8"/>
        <v>0</v>
      </c>
      <c r="L25" s="624">
        <f t="shared" si="8"/>
        <v>0</v>
      </c>
      <c r="M25" s="625">
        <f t="shared" si="8"/>
        <v>0</v>
      </c>
      <c r="N25" s="614"/>
      <c r="O25" s="626">
        <f t="shared" si="8"/>
        <v>0</v>
      </c>
      <c r="P25" s="625">
        <f t="shared" si="8"/>
        <v>0</v>
      </c>
    </row>
    <row r="26" spans="1:16" s="179" customFormat="1" ht="12.75" customHeight="1" x14ac:dyDescent="0.25">
      <c r="A26" s="479">
        <f t="shared" si="0"/>
        <v>20</v>
      </c>
      <c r="B26" s="1037" t="s">
        <v>879</v>
      </c>
      <c r="C26" s="1038"/>
      <c r="D26" s="616">
        <f>+D27</f>
        <v>0</v>
      </c>
      <c r="E26" s="616">
        <f t="shared" si="8"/>
        <v>0</v>
      </c>
      <c r="F26" s="616">
        <f t="shared" si="8"/>
        <v>0</v>
      </c>
      <c r="G26" s="616">
        <f t="shared" si="8"/>
        <v>0</v>
      </c>
      <c r="H26" s="616">
        <f t="shared" si="8"/>
        <v>0</v>
      </c>
      <c r="I26" s="616">
        <f t="shared" si="8"/>
        <v>0</v>
      </c>
      <c r="J26" s="616">
        <f t="shared" si="8"/>
        <v>0</v>
      </c>
      <c r="K26" s="616">
        <f t="shared" si="8"/>
        <v>0</v>
      </c>
      <c r="L26" s="616">
        <f t="shared" si="8"/>
        <v>0</v>
      </c>
      <c r="M26" s="617">
        <f t="shared" si="8"/>
        <v>0</v>
      </c>
      <c r="N26" s="618"/>
      <c r="O26" s="619"/>
      <c r="P26" s="617">
        <f t="shared" si="8"/>
        <v>0</v>
      </c>
    </row>
    <row r="27" spans="1:16" ht="12.75" customHeight="1" x14ac:dyDescent="0.25">
      <c r="A27" s="485">
        <f t="shared" si="0"/>
        <v>21</v>
      </c>
      <c r="B27" s="466"/>
      <c r="C27" s="471" t="s">
        <v>778</v>
      </c>
      <c r="D27" s="620"/>
      <c r="E27" s="620"/>
      <c r="F27" s="620"/>
      <c r="G27" s="620"/>
      <c r="H27" s="620">
        <f t="shared" si="3"/>
        <v>0</v>
      </c>
      <c r="I27" s="620">
        <f t="shared" si="4"/>
        <v>0</v>
      </c>
      <c r="J27" s="620"/>
      <c r="K27" s="620"/>
      <c r="L27" s="620"/>
      <c r="M27" s="621">
        <f t="shared" si="5"/>
        <v>0</v>
      </c>
      <c r="N27" s="622"/>
      <c r="O27" s="623"/>
      <c r="P27" s="621">
        <f t="shared" si="6"/>
        <v>0</v>
      </c>
    </row>
    <row r="28" spans="1:16" ht="12.75" customHeight="1" x14ac:dyDescent="0.25">
      <c r="A28" s="483">
        <f t="shared" si="0"/>
        <v>22</v>
      </c>
      <c r="B28" s="1041" t="s">
        <v>785</v>
      </c>
      <c r="C28" s="1042"/>
      <c r="D28" s="624">
        <f>+D29</f>
        <v>1008</v>
      </c>
      <c r="E28" s="624">
        <f t="shared" ref="E28:P29" si="9">+E29</f>
        <v>1008</v>
      </c>
      <c r="F28" s="624">
        <f t="shared" si="9"/>
        <v>0</v>
      </c>
      <c r="G28" s="624">
        <f t="shared" si="9"/>
        <v>0</v>
      </c>
      <c r="H28" s="624">
        <f t="shared" si="9"/>
        <v>1008</v>
      </c>
      <c r="I28" s="624">
        <f t="shared" si="9"/>
        <v>1008</v>
      </c>
      <c r="J28" s="624">
        <f t="shared" si="9"/>
        <v>0</v>
      </c>
      <c r="K28" s="624">
        <f t="shared" si="9"/>
        <v>0</v>
      </c>
      <c r="L28" s="624">
        <f t="shared" si="9"/>
        <v>366</v>
      </c>
      <c r="M28" s="625">
        <f t="shared" si="9"/>
        <v>0</v>
      </c>
      <c r="N28" s="614"/>
      <c r="O28" s="626">
        <f t="shared" si="9"/>
        <v>0</v>
      </c>
      <c r="P28" s="625">
        <f t="shared" si="9"/>
        <v>1008</v>
      </c>
    </row>
    <row r="29" spans="1:16" ht="12.75" customHeight="1" x14ac:dyDescent="0.25">
      <c r="A29" s="479">
        <f t="shared" si="0"/>
        <v>23</v>
      </c>
      <c r="B29" s="1039" t="s">
        <v>1210</v>
      </c>
      <c r="C29" s="1040"/>
      <c r="D29" s="616">
        <v>1008</v>
      </c>
      <c r="E29" s="616">
        <v>1008</v>
      </c>
      <c r="F29" s="616">
        <f t="shared" si="9"/>
        <v>0</v>
      </c>
      <c r="G29" s="616">
        <f t="shared" si="9"/>
        <v>0</v>
      </c>
      <c r="H29" s="616">
        <v>1008</v>
      </c>
      <c r="I29" s="616">
        <v>1008</v>
      </c>
      <c r="J29" s="616">
        <f t="shared" si="9"/>
        <v>0</v>
      </c>
      <c r="K29" s="616">
        <f t="shared" si="9"/>
        <v>0</v>
      </c>
      <c r="L29" s="616">
        <v>366</v>
      </c>
      <c r="M29" s="617">
        <f t="shared" si="9"/>
        <v>0</v>
      </c>
      <c r="N29" s="618"/>
      <c r="O29" s="619"/>
      <c r="P29" s="617">
        <f>I29+O29</f>
        <v>1008</v>
      </c>
    </row>
    <row r="30" spans="1:16" ht="12.75" customHeight="1" x14ac:dyDescent="0.25">
      <c r="A30" s="485">
        <f t="shared" si="0"/>
        <v>24</v>
      </c>
      <c r="B30" s="488"/>
      <c r="C30" s="489"/>
      <c r="D30" s="620"/>
      <c r="E30" s="620"/>
      <c r="F30" s="620"/>
      <c r="G30" s="620"/>
      <c r="H30" s="620">
        <f t="shared" si="3"/>
        <v>0</v>
      </c>
      <c r="I30" s="620">
        <f t="shared" si="4"/>
        <v>0</v>
      </c>
      <c r="J30" s="620"/>
      <c r="K30" s="620"/>
      <c r="L30" s="620"/>
      <c r="M30" s="621">
        <f t="shared" si="5"/>
        <v>0</v>
      </c>
      <c r="N30" s="627"/>
      <c r="O30" s="623"/>
      <c r="P30" s="621">
        <f t="shared" si="6"/>
        <v>0</v>
      </c>
    </row>
    <row r="31" spans="1:16" ht="12.75" customHeight="1" x14ac:dyDescent="0.25">
      <c r="A31" s="483">
        <f t="shared" si="0"/>
        <v>25</v>
      </c>
      <c r="B31" s="1041" t="s">
        <v>788</v>
      </c>
      <c r="C31" s="1042"/>
      <c r="D31" s="624">
        <f>+D32</f>
        <v>1626</v>
      </c>
      <c r="E31" s="624">
        <f t="shared" ref="E31:P32" si="10">+E32</f>
        <v>1626</v>
      </c>
      <c r="F31" s="624">
        <f t="shared" si="10"/>
        <v>0</v>
      </c>
      <c r="G31" s="624">
        <f t="shared" si="10"/>
        <v>0</v>
      </c>
      <c r="H31" s="624">
        <f t="shared" si="10"/>
        <v>1626</v>
      </c>
      <c r="I31" s="624">
        <f t="shared" si="10"/>
        <v>1626</v>
      </c>
      <c r="J31" s="624">
        <f t="shared" si="10"/>
        <v>0</v>
      </c>
      <c r="K31" s="624">
        <f t="shared" si="10"/>
        <v>0</v>
      </c>
      <c r="L31" s="624">
        <f t="shared" si="10"/>
        <v>0</v>
      </c>
      <c r="M31" s="625">
        <f t="shared" si="10"/>
        <v>0</v>
      </c>
      <c r="N31" s="614"/>
      <c r="O31" s="626">
        <f t="shared" si="10"/>
        <v>0</v>
      </c>
      <c r="P31" s="625">
        <f t="shared" si="10"/>
        <v>1626</v>
      </c>
    </row>
    <row r="32" spans="1:16" ht="12.75" customHeight="1" x14ac:dyDescent="0.25">
      <c r="A32" s="479">
        <f t="shared" si="0"/>
        <v>26</v>
      </c>
      <c r="B32" s="1039" t="s">
        <v>1211</v>
      </c>
      <c r="C32" s="1038"/>
      <c r="D32" s="616">
        <v>1626</v>
      </c>
      <c r="E32" s="616">
        <v>1626</v>
      </c>
      <c r="F32" s="616">
        <f t="shared" si="10"/>
        <v>0</v>
      </c>
      <c r="G32" s="616">
        <f t="shared" si="10"/>
        <v>0</v>
      </c>
      <c r="H32" s="616">
        <v>1626</v>
      </c>
      <c r="I32" s="616">
        <v>1626</v>
      </c>
      <c r="J32" s="616">
        <f t="shared" si="10"/>
        <v>0</v>
      </c>
      <c r="K32" s="616">
        <f t="shared" si="10"/>
        <v>0</v>
      </c>
      <c r="L32" s="616">
        <f t="shared" si="10"/>
        <v>0</v>
      </c>
      <c r="M32" s="617">
        <f t="shared" si="10"/>
        <v>0</v>
      </c>
      <c r="N32" s="618"/>
      <c r="O32" s="619"/>
      <c r="P32" s="621">
        <f>I32</f>
        <v>1626</v>
      </c>
    </row>
    <row r="33" spans="1:16" ht="12.75" customHeight="1" thickBot="1" x14ac:dyDescent="0.3">
      <c r="A33" s="486">
        <f t="shared" si="0"/>
        <v>27</v>
      </c>
      <c r="B33" s="472"/>
      <c r="C33" s="473"/>
      <c r="D33" s="620"/>
      <c r="E33" s="620"/>
      <c r="F33" s="620"/>
      <c r="G33" s="620"/>
      <c r="H33" s="620">
        <f t="shared" si="3"/>
        <v>0</v>
      </c>
      <c r="I33" s="620">
        <f t="shared" si="4"/>
        <v>0</v>
      </c>
      <c r="J33" s="620"/>
      <c r="K33" s="620"/>
      <c r="L33" s="620"/>
      <c r="M33" s="621">
        <f t="shared" si="5"/>
        <v>0</v>
      </c>
      <c r="N33" s="622"/>
      <c r="O33" s="623"/>
      <c r="P33" s="621">
        <f t="shared" si="6"/>
        <v>0</v>
      </c>
    </row>
    <row r="34" spans="1:16" s="478" customFormat="1" ht="13.5" customHeight="1" thickBot="1" x14ac:dyDescent="0.3">
      <c r="A34" s="487">
        <f t="shared" si="0"/>
        <v>28</v>
      </c>
      <c r="B34" s="474" t="s">
        <v>737</v>
      </c>
      <c r="C34" s="475"/>
      <c r="D34" s="628">
        <f>+D7+D25+D28+D31</f>
        <v>113767</v>
      </c>
      <c r="E34" s="628">
        <f t="shared" ref="E34:P34" si="11">+E7+E25+E28+E31</f>
        <v>113767</v>
      </c>
      <c r="F34" s="628">
        <f t="shared" si="11"/>
        <v>427</v>
      </c>
      <c r="G34" s="628">
        <f t="shared" si="11"/>
        <v>427</v>
      </c>
      <c r="H34" s="628">
        <f t="shared" si="11"/>
        <v>114194</v>
      </c>
      <c r="I34" s="628">
        <f t="shared" si="11"/>
        <v>114194</v>
      </c>
      <c r="J34" s="628">
        <f t="shared" si="11"/>
        <v>0</v>
      </c>
      <c r="K34" s="628">
        <f t="shared" si="11"/>
        <v>17197</v>
      </c>
      <c r="L34" s="628">
        <f t="shared" si="11"/>
        <v>392</v>
      </c>
      <c r="M34" s="629">
        <f t="shared" si="11"/>
        <v>0</v>
      </c>
      <c r="N34" s="630"/>
      <c r="O34" s="631">
        <f t="shared" si="11"/>
        <v>0</v>
      </c>
      <c r="P34" s="629">
        <f t="shared" si="11"/>
        <v>114194</v>
      </c>
    </row>
    <row r="35" spans="1:16" s="509" customFormat="1" ht="13.5" customHeight="1" x14ac:dyDescent="0.25">
      <c r="A35" s="543"/>
      <c r="B35" s="550"/>
      <c r="C35" s="551"/>
      <c r="D35" s="481"/>
      <c r="E35" s="481"/>
      <c r="F35" s="481"/>
      <c r="G35" s="481"/>
      <c r="H35" s="481"/>
      <c r="I35" s="481"/>
      <c r="J35" s="481"/>
      <c r="K35" s="481"/>
      <c r="L35" s="481"/>
      <c r="M35" s="481"/>
      <c r="O35" s="481"/>
      <c r="P35" s="481"/>
    </row>
    <row r="36" spans="1:16" ht="22.5" customHeight="1" x14ac:dyDescent="0.25">
      <c r="A36" s="176" t="s">
        <v>638</v>
      </c>
    </row>
    <row r="37" spans="1:16" ht="64.5" customHeight="1" x14ac:dyDescent="0.25">
      <c r="A37" s="1036" t="s">
        <v>1212</v>
      </c>
      <c r="B37" s="1036"/>
      <c r="C37" s="1036"/>
      <c r="D37" s="1036"/>
      <c r="E37" s="1036"/>
      <c r="F37" s="1036"/>
      <c r="G37" s="1036"/>
      <c r="H37" s="1036"/>
      <c r="I37" s="1036"/>
      <c r="J37" s="1036"/>
      <c r="K37" s="1036"/>
      <c r="L37" s="1036"/>
      <c r="M37" s="1036"/>
      <c r="N37" s="1036"/>
      <c r="O37" s="1036"/>
      <c r="P37" s="1036"/>
    </row>
    <row r="38" spans="1:16" ht="18" customHeight="1" x14ac:dyDescent="0.25">
      <c r="A38" s="1036" t="s">
        <v>1213</v>
      </c>
      <c r="B38" s="1036"/>
      <c r="C38" s="1036"/>
      <c r="D38" s="1036"/>
      <c r="E38" s="1036"/>
      <c r="F38" s="1036"/>
      <c r="G38" s="1036"/>
      <c r="H38" s="1036"/>
      <c r="I38" s="1036"/>
      <c r="J38" s="1036"/>
      <c r="K38" s="1036"/>
      <c r="L38" s="1036"/>
      <c r="M38" s="1036"/>
      <c r="N38" s="1036"/>
      <c r="O38" s="1036"/>
      <c r="P38" s="1036"/>
    </row>
    <row r="39" spans="1:16" ht="33.75" customHeight="1" x14ac:dyDescent="0.25">
      <c r="A39" s="1036" t="s">
        <v>1214</v>
      </c>
      <c r="B39" s="1036"/>
      <c r="C39" s="1036"/>
      <c r="D39" s="1036"/>
      <c r="E39" s="1036"/>
      <c r="F39" s="1036"/>
      <c r="G39" s="1036"/>
      <c r="H39" s="1036"/>
      <c r="I39" s="1036"/>
      <c r="J39" s="1036"/>
      <c r="K39" s="1036"/>
      <c r="L39" s="1036"/>
      <c r="M39" s="1036"/>
      <c r="N39" s="1036"/>
      <c r="O39" s="1036"/>
      <c r="P39" s="1036"/>
    </row>
    <row r="40" spans="1:16" ht="33.75" customHeight="1" x14ac:dyDescent="0.25">
      <c r="A40" s="1036" t="s">
        <v>1215</v>
      </c>
      <c r="B40" s="1036"/>
      <c r="C40" s="1036"/>
      <c r="D40" s="1036"/>
      <c r="E40" s="1036"/>
      <c r="F40" s="1036"/>
      <c r="G40" s="1036"/>
      <c r="H40" s="1036"/>
      <c r="I40" s="1036"/>
      <c r="J40" s="1036"/>
      <c r="K40" s="1036"/>
      <c r="L40" s="1036"/>
      <c r="M40" s="1036"/>
      <c r="N40" s="1036"/>
      <c r="O40" s="1036"/>
      <c r="P40" s="1036"/>
    </row>
    <row r="41" spans="1:16" ht="19.5" customHeight="1" x14ac:dyDescent="0.25">
      <c r="A41" s="1036" t="s">
        <v>1216</v>
      </c>
      <c r="B41" s="1036"/>
      <c r="C41" s="1036"/>
      <c r="D41" s="1036"/>
      <c r="E41" s="1036"/>
      <c r="F41" s="1036"/>
      <c r="G41" s="1036"/>
      <c r="H41" s="1036"/>
      <c r="I41" s="1036"/>
      <c r="J41" s="1036"/>
      <c r="K41" s="1036"/>
      <c r="L41" s="1036"/>
      <c r="M41" s="1036"/>
      <c r="N41" s="1036"/>
      <c r="O41" s="1036"/>
      <c r="P41" s="1036"/>
    </row>
    <row r="42" spans="1:16" ht="19.5" customHeight="1" x14ac:dyDescent="0.25">
      <c r="A42" s="697"/>
      <c r="B42" s="697"/>
      <c r="C42" s="697"/>
      <c r="D42" s="697"/>
      <c r="E42" s="697"/>
      <c r="F42" s="697"/>
      <c r="G42" s="697"/>
      <c r="H42" s="697"/>
      <c r="I42" s="697"/>
      <c r="J42" s="697"/>
      <c r="K42" s="697"/>
      <c r="L42" s="697"/>
      <c r="M42" s="697"/>
      <c r="N42" s="697"/>
      <c r="O42" s="697"/>
      <c r="P42" s="697"/>
    </row>
    <row r="43" spans="1:16" x14ac:dyDescent="0.25">
      <c r="A43" s="450" t="s">
        <v>1182</v>
      </c>
      <c r="C43" s="176"/>
    </row>
    <row r="44" spans="1:16" x14ac:dyDescent="0.25">
      <c r="C44" s="176"/>
    </row>
    <row r="45" spans="1:16" x14ac:dyDescent="0.25">
      <c r="C45" s="176"/>
    </row>
  </sheetData>
  <customSheetViews>
    <customSheetView guid="{2AF6EA2A-E5C5-45EB-B6C4-875AD1E4E056}" scale="89">
      <pageMargins left="0.19685039370078741" right="0.19685039370078741" top="0.59055118110236227" bottom="0.59055118110236227" header="0.31496062992125984" footer="0.31496062992125984"/>
      <printOptions horizontalCentered="1"/>
      <pageSetup paperSize="9" scale="71" orientation="landscape" r:id="rId1"/>
    </customSheetView>
  </customSheetViews>
  <mergeCells count="22">
    <mergeCell ref="D4:E4"/>
    <mergeCell ref="A37:P37"/>
    <mergeCell ref="P4:P5"/>
    <mergeCell ref="O4:O5"/>
    <mergeCell ref="B31:C31"/>
    <mergeCell ref="F4:G4"/>
    <mergeCell ref="M4:M5"/>
    <mergeCell ref="A4:A6"/>
    <mergeCell ref="B8:C8"/>
    <mergeCell ref="B17:C17"/>
    <mergeCell ref="J4:L4"/>
    <mergeCell ref="H4:I4"/>
    <mergeCell ref="B25:C25"/>
    <mergeCell ref="B4:C6"/>
    <mergeCell ref="A38:P38"/>
    <mergeCell ref="A41:P41"/>
    <mergeCell ref="B26:C26"/>
    <mergeCell ref="B29:C29"/>
    <mergeCell ref="B32:C32"/>
    <mergeCell ref="A39:P39"/>
    <mergeCell ref="A40:P40"/>
    <mergeCell ref="B28:C28"/>
  </mergeCells>
  <printOptions horizontalCentered="1"/>
  <pageMargins left="0.19685039370078741" right="0.19685039370078741" top="0.59055118110236227" bottom="0.59055118110236227" header="0.31496062992125984" footer="0.31496062992125984"/>
  <pageSetup paperSize="9" scale="71" orientation="landscape" r:id="rId2"/>
  <ignoredErrors>
    <ignoredError sqref="A10 A13 A2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51"/>
  <sheetViews>
    <sheetView zoomScale="89" zoomScaleNormal="89" workbookViewId="0">
      <selection activeCell="B53" sqref="B53"/>
    </sheetView>
  </sheetViews>
  <sheetFormatPr defaultRowHeight="15" x14ac:dyDescent="0.25"/>
  <cols>
    <col min="1" max="1" width="5" style="478" customWidth="1"/>
    <col min="2" max="2" width="45.85546875" style="478" customWidth="1"/>
    <col min="3" max="3" width="12.7109375" style="478" customWidth="1"/>
    <col min="4" max="4" width="11.5703125" style="478" customWidth="1"/>
    <col min="5" max="5" width="11.28515625" style="478" customWidth="1"/>
    <col min="6" max="6" width="11.5703125" style="478" customWidth="1"/>
    <col min="7" max="7" width="10.85546875" style="478" customWidth="1"/>
    <col min="8" max="9" width="10.42578125" style="478" customWidth="1"/>
    <col min="10" max="10" width="12.5703125" style="478" customWidth="1"/>
    <col min="11" max="11" width="10.5703125" style="478" customWidth="1"/>
    <col min="12" max="12" width="11.42578125" style="478" customWidth="1"/>
    <col min="13" max="13" width="1.7109375" style="481" customWidth="1"/>
    <col min="14" max="14" width="11" style="478" customWidth="1"/>
    <col min="15" max="15" width="10.85546875" style="478" customWidth="1"/>
    <col min="16" max="242" width="9.140625" style="478"/>
    <col min="243" max="243" width="59.7109375" style="478" customWidth="1"/>
    <col min="244" max="250" width="10.5703125" style="478" customWidth="1"/>
    <col min="251" max="16384" width="9.140625" style="478"/>
  </cols>
  <sheetData>
    <row r="1" spans="1:15" ht="15.75" x14ac:dyDescent="0.25">
      <c r="A1" s="177" t="s">
        <v>1142</v>
      </c>
    </row>
    <row r="2" spans="1:15" ht="15.75" x14ac:dyDescent="0.25">
      <c r="A2" s="177"/>
      <c r="B2" s="176" t="s">
        <v>916</v>
      </c>
    </row>
    <row r="3" spans="1:15" ht="13.5" customHeight="1" thickBot="1" x14ac:dyDescent="0.3">
      <c r="B3" s="476"/>
      <c r="O3" s="482" t="s">
        <v>499</v>
      </c>
    </row>
    <row r="4" spans="1:15" s="176" customFormat="1" ht="38.25" customHeight="1" x14ac:dyDescent="0.25">
      <c r="A4" s="1076" t="s">
        <v>479</v>
      </c>
      <c r="B4" s="1079" t="s">
        <v>789</v>
      </c>
      <c r="C4" s="1082" t="s">
        <v>720</v>
      </c>
      <c r="D4" s="1083"/>
      <c r="E4" s="1083" t="s">
        <v>721</v>
      </c>
      <c r="F4" s="1083"/>
      <c r="G4" s="1068" t="s">
        <v>722</v>
      </c>
      <c r="H4" s="1069"/>
      <c r="I4" s="1070" t="s">
        <v>823</v>
      </c>
      <c r="J4" s="1070" t="s">
        <v>1102</v>
      </c>
      <c r="K4" s="1066" t="s">
        <v>906</v>
      </c>
      <c r="L4" s="1084" t="s">
        <v>779</v>
      </c>
      <c r="M4" s="399"/>
      <c r="N4" s="1086" t="s">
        <v>918</v>
      </c>
      <c r="O4" s="1072" t="s">
        <v>723</v>
      </c>
    </row>
    <row r="5" spans="1:15" s="176" customFormat="1" ht="13.5" customHeight="1" x14ac:dyDescent="0.25">
      <c r="A5" s="1077"/>
      <c r="B5" s="1080"/>
      <c r="C5" s="400" t="s">
        <v>790</v>
      </c>
      <c r="D5" s="401" t="s">
        <v>791</v>
      </c>
      <c r="E5" s="400" t="s">
        <v>640</v>
      </c>
      <c r="F5" s="401" t="s">
        <v>645</v>
      </c>
      <c r="G5" s="401" t="s">
        <v>640</v>
      </c>
      <c r="H5" s="517" t="s">
        <v>645</v>
      </c>
      <c r="I5" s="1071"/>
      <c r="J5" s="1071"/>
      <c r="K5" s="1067"/>
      <c r="L5" s="1085"/>
      <c r="M5" s="399"/>
      <c r="N5" s="1087"/>
      <c r="O5" s="1073"/>
    </row>
    <row r="6" spans="1:15" s="176" customFormat="1" ht="15" customHeight="1" thickBot="1" x14ac:dyDescent="0.3">
      <c r="A6" s="1078"/>
      <c r="B6" s="1081"/>
      <c r="C6" s="402" t="s">
        <v>558</v>
      </c>
      <c r="D6" s="403" t="s">
        <v>559</v>
      </c>
      <c r="E6" s="403" t="s">
        <v>560</v>
      </c>
      <c r="F6" s="403" t="s">
        <v>561</v>
      </c>
      <c r="G6" s="403" t="s">
        <v>642</v>
      </c>
      <c r="H6" s="518" t="s">
        <v>643</v>
      </c>
      <c r="I6" s="542" t="s">
        <v>786</v>
      </c>
      <c r="J6" s="542" t="s">
        <v>797</v>
      </c>
      <c r="K6" s="516" t="s">
        <v>564</v>
      </c>
      <c r="L6" s="404" t="s">
        <v>725</v>
      </c>
      <c r="M6" s="399"/>
      <c r="N6" s="541" t="s">
        <v>566</v>
      </c>
      <c r="O6" s="404" t="s">
        <v>793</v>
      </c>
    </row>
    <row r="7" spans="1:15" s="178" customFormat="1" ht="15" customHeight="1" x14ac:dyDescent="0.25">
      <c r="A7" s="483">
        <v>1</v>
      </c>
      <c r="B7" s="522" t="s">
        <v>644</v>
      </c>
      <c r="C7" s="612">
        <f>+C8+C13</f>
        <v>0</v>
      </c>
      <c r="D7" s="612">
        <f t="shared" ref="D7:O7" si="0">+D8+D13</f>
        <v>0</v>
      </c>
      <c r="E7" s="612">
        <f t="shared" si="0"/>
        <v>0</v>
      </c>
      <c r="F7" s="612">
        <f t="shared" si="0"/>
        <v>0</v>
      </c>
      <c r="G7" s="612">
        <f t="shared" si="0"/>
        <v>0</v>
      </c>
      <c r="H7" s="632">
        <f t="shared" si="0"/>
        <v>0</v>
      </c>
      <c r="I7" s="633">
        <f t="shared" si="0"/>
        <v>0</v>
      </c>
      <c r="J7" s="633">
        <f t="shared" si="0"/>
        <v>0</v>
      </c>
      <c r="K7" s="661">
        <f t="shared" si="0"/>
        <v>0</v>
      </c>
      <c r="L7" s="613">
        <f t="shared" si="0"/>
        <v>0</v>
      </c>
      <c r="M7" s="634"/>
      <c r="N7" s="615">
        <f t="shared" si="0"/>
        <v>0</v>
      </c>
      <c r="O7" s="612">
        <f t="shared" si="0"/>
        <v>0</v>
      </c>
    </row>
    <row r="8" spans="1:15" s="178" customFormat="1" ht="13.5" customHeight="1" x14ac:dyDescent="0.25">
      <c r="A8" s="555">
        <f>A7+1</f>
        <v>2</v>
      </c>
      <c r="B8" s="519" t="s">
        <v>880</v>
      </c>
      <c r="C8" s="616">
        <f>SUM(C9:C12)</f>
        <v>0</v>
      </c>
      <c r="D8" s="616">
        <f t="shared" ref="D8:O8" si="1">SUM(D9:D12)</f>
        <v>0</v>
      </c>
      <c r="E8" s="616">
        <f t="shared" si="1"/>
        <v>0</v>
      </c>
      <c r="F8" s="616">
        <f t="shared" si="1"/>
        <v>0</v>
      </c>
      <c r="G8" s="616">
        <f t="shared" si="1"/>
        <v>0</v>
      </c>
      <c r="H8" s="635">
        <f t="shared" si="1"/>
        <v>0</v>
      </c>
      <c r="I8" s="636">
        <f t="shared" si="1"/>
        <v>0</v>
      </c>
      <c r="J8" s="639">
        <f t="shared" si="1"/>
        <v>0</v>
      </c>
      <c r="K8" s="662">
        <f t="shared" si="1"/>
        <v>0</v>
      </c>
      <c r="L8" s="617">
        <f t="shared" si="1"/>
        <v>0</v>
      </c>
      <c r="M8" s="634"/>
      <c r="N8" s="619">
        <f t="shared" si="1"/>
        <v>0</v>
      </c>
      <c r="O8" s="617">
        <f t="shared" si="1"/>
        <v>0</v>
      </c>
    </row>
    <row r="9" spans="1:15" s="176" customFormat="1" ht="12.75" customHeight="1" x14ac:dyDescent="0.25">
      <c r="A9" s="485">
        <f>A8+1</f>
        <v>3</v>
      </c>
      <c r="B9" s="520" t="s">
        <v>908</v>
      </c>
      <c r="C9" s="620"/>
      <c r="D9" s="620"/>
      <c r="E9" s="620"/>
      <c r="F9" s="620"/>
      <c r="G9" s="620">
        <f t="shared" ref="G9:H12" si="2">+C9+E9</f>
        <v>0</v>
      </c>
      <c r="H9" s="637">
        <f t="shared" si="2"/>
        <v>0</v>
      </c>
      <c r="I9" s="638"/>
      <c r="J9" s="666"/>
      <c r="K9" s="663"/>
      <c r="L9" s="621">
        <f>+G9-H9</f>
        <v>0</v>
      </c>
      <c r="M9" s="634"/>
      <c r="N9" s="623"/>
      <c r="O9" s="621">
        <f>H9+N9</f>
        <v>0</v>
      </c>
    </row>
    <row r="10" spans="1:15" s="176" customFormat="1" ht="12.75" customHeight="1" x14ac:dyDescent="0.25">
      <c r="A10" s="485">
        <f t="shared" ref="A10:A37" si="3">+A9+1</f>
        <v>4</v>
      </c>
      <c r="B10" s="520" t="s">
        <v>889</v>
      </c>
      <c r="C10" s="620"/>
      <c r="D10" s="620"/>
      <c r="E10" s="620"/>
      <c r="F10" s="620"/>
      <c r="G10" s="620">
        <f t="shared" si="2"/>
        <v>0</v>
      </c>
      <c r="H10" s="637">
        <f t="shared" si="2"/>
        <v>0</v>
      </c>
      <c r="I10" s="638"/>
      <c r="J10" s="666"/>
      <c r="K10" s="663"/>
      <c r="L10" s="621">
        <f>+G10-H10</f>
        <v>0</v>
      </c>
      <c r="M10" s="634"/>
      <c r="N10" s="623"/>
      <c r="O10" s="621">
        <f>H10+N10</f>
        <v>0</v>
      </c>
    </row>
    <row r="11" spans="1:15" s="176" customFormat="1" ht="12.75" customHeight="1" x14ac:dyDescent="0.25">
      <c r="A11" s="485">
        <f t="shared" si="3"/>
        <v>5</v>
      </c>
      <c r="B11" s="520" t="s">
        <v>881</v>
      </c>
      <c r="C11" s="620"/>
      <c r="D11" s="620"/>
      <c r="E11" s="620"/>
      <c r="F11" s="620"/>
      <c r="G11" s="620">
        <f t="shared" si="2"/>
        <v>0</v>
      </c>
      <c r="H11" s="637">
        <f t="shared" si="2"/>
        <v>0</v>
      </c>
      <c r="I11" s="638"/>
      <c r="J11" s="666"/>
      <c r="K11" s="663"/>
      <c r="L11" s="621">
        <f>+G11-H11</f>
        <v>0</v>
      </c>
      <c r="M11" s="634"/>
      <c r="N11" s="623"/>
      <c r="O11" s="621">
        <f>H11+N11</f>
        <v>0</v>
      </c>
    </row>
    <row r="12" spans="1:15" s="176" customFormat="1" ht="12.75" customHeight="1" x14ac:dyDescent="0.25">
      <c r="A12" s="485">
        <f t="shared" si="3"/>
        <v>6</v>
      </c>
      <c r="B12" s="521" t="s">
        <v>794</v>
      </c>
      <c r="C12" s="620"/>
      <c r="D12" s="620"/>
      <c r="E12" s="620"/>
      <c r="F12" s="620"/>
      <c r="G12" s="620">
        <f t="shared" si="2"/>
        <v>0</v>
      </c>
      <c r="H12" s="637">
        <f t="shared" si="2"/>
        <v>0</v>
      </c>
      <c r="I12" s="638"/>
      <c r="J12" s="666"/>
      <c r="K12" s="663"/>
      <c r="L12" s="621">
        <f>+G12-H12</f>
        <v>0</v>
      </c>
      <c r="M12" s="634"/>
      <c r="N12" s="623"/>
      <c r="O12" s="621">
        <f>H12+N12</f>
        <v>0</v>
      </c>
    </row>
    <row r="13" spans="1:15" s="178" customFormat="1" ht="13.5" customHeight="1" x14ac:dyDescent="0.25">
      <c r="A13" s="555">
        <f t="shared" si="3"/>
        <v>7</v>
      </c>
      <c r="B13" s="519" t="s">
        <v>914</v>
      </c>
      <c r="C13" s="616"/>
      <c r="D13" s="616"/>
      <c r="E13" s="616"/>
      <c r="F13" s="616"/>
      <c r="G13" s="616"/>
      <c r="H13" s="635"/>
      <c r="I13" s="639"/>
      <c r="J13" s="639"/>
      <c r="K13" s="662"/>
      <c r="L13" s="617"/>
      <c r="M13" s="634"/>
      <c r="N13" s="619"/>
      <c r="O13" s="617"/>
    </row>
    <row r="14" spans="1:15" s="178" customFormat="1" ht="13.5" customHeight="1" x14ac:dyDescent="0.25">
      <c r="A14" s="510">
        <f>A13+1</f>
        <v>8</v>
      </c>
      <c r="B14" s="523" t="s">
        <v>907</v>
      </c>
      <c r="C14" s="640"/>
      <c r="D14" s="641"/>
      <c r="E14" s="641"/>
      <c r="F14" s="641"/>
      <c r="G14" s="620">
        <f>+C14+E14</f>
        <v>0</v>
      </c>
      <c r="H14" s="637">
        <f>+D14+F14</f>
        <v>0</v>
      </c>
      <c r="I14" s="638"/>
      <c r="J14" s="648"/>
      <c r="K14" s="640"/>
      <c r="L14" s="621">
        <f>+G14-H14</f>
        <v>0</v>
      </c>
      <c r="M14" s="642"/>
      <c r="N14" s="643"/>
      <c r="O14" s="621">
        <f>H14+N14</f>
        <v>0</v>
      </c>
    </row>
    <row r="15" spans="1:15" s="178" customFormat="1" ht="13.5" customHeight="1" x14ac:dyDescent="0.25">
      <c r="A15" s="485">
        <f t="shared" si="3"/>
        <v>9</v>
      </c>
      <c r="B15" s="521" t="s">
        <v>794</v>
      </c>
      <c r="C15" s="644"/>
      <c r="D15" s="645"/>
      <c r="E15" s="645"/>
      <c r="F15" s="645"/>
      <c r="G15" s="620">
        <f>+C15+E15</f>
        <v>0</v>
      </c>
      <c r="H15" s="637">
        <f>+D15+F15</f>
        <v>0</v>
      </c>
      <c r="I15" s="646"/>
      <c r="J15" s="646"/>
      <c r="K15" s="644"/>
      <c r="L15" s="621">
        <f>+G15-H15</f>
        <v>0</v>
      </c>
      <c r="M15" s="634"/>
      <c r="N15" s="647"/>
      <c r="O15" s="621">
        <f t="shared" ref="O15:O36" si="4">H15+N15</f>
        <v>0</v>
      </c>
    </row>
    <row r="16" spans="1:15" s="178" customFormat="1" ht="12.75" customHeight="1" x14ac:dyDescent="0.25">
      <c r="A16" s="510">
        <f>A15+1</f>
        <v>10</v>
      </c>
      <c r="B16" s="523" t="s">
        <v>882</v>
      </c>
      <c r="C16" s="640"/>
      <c r="D16" s="641"/>
      <c r="E16" s="641"/>
      <c r="F16" s="641"/>
      <c r="G16" s="620">
        <f t="shared" ref="G16:G23" si="5">+C16+E16</f>
        <v>0</v>
      </c>
      <c r="H16" s="637">
        <f t="shared" ref="H16:H23" si="6">+D16+F16</f>
        <v>0</v>
      </c>
      <c r="I16" s="638"/>
      <c r="J16" s="648"/>
      <c r="K16" s="640"/>
      <c r="L16" s="621">
        <f t="shared" ref="L16:L23" si="7">+G16-H16</f>
        <v>0</v>
      </c>
      <c r="M16" s="642"/>
      <c r="N16" s="643"/>
      <c r="O16" s="621">
        <f t="shared" si="4"/>
        <v>0</v>
      </c>
    </row>
    <row r="17" spans="1:15" s="176" customFormat="1" ht="12.75" customHeight="1" x14ac:dyDescent="0.25">
      <c r="A17" s="485">
        <f t="shared" si="3"/>
        <v>11</v>
      </c>
      <c r="B17" s="521" t="s">
        <v>794</v>
      </c>
      <c r="C17" s="644"/>
      <c r="D17" s="645"/>
      <c r="E17" s="645"/>
      <c r="F17" s="645"/>
      <c r="G17" s="620">
        <f t="shared" si="5"/>
        <v>0</v>
      </c>
      <c r="H17" s="637">
        <f t="shared" si="6"/>
        <v>0</v>
      </c>
      <c r="I17" s="646"/>
      <c r="J17" s="646"/>
      <c r="K17" s="644"/>
      <c r="L17" s="621">
        <f t="shared" si="7"/>
        <v>0</v>
      </c>
      <c r="M17" s="634"/>
      <c r="N17" s="647"/>
      <c r="O17" s="621">
        <f t="shared" si="4"/>
        <v>0</v>
      </c>
    </row>
    <row r="18" spans="1:15" s="178" customFormat="1" ht="12.75" customHeight="1" x14ac:dyDescent="0.25">
      <c r="A18" s="510">
        <f t="shared" si="3"/>
        <v>12</v>
      </c>
      <c r="B18" s="523" t="s">
        <v>883</v>
      </c>
      <c r="C18" s="640"/>
      <c r="D18" s="641"/>
      <c r="E18" s="641"/>
      <c r="F18" s="641"/>
      <c r="G18" s="620">
        <f t="shared" si="5"/>
        <v>0</v>
      </c>
      <c r="H18" s="637">
        <f t="shared" si="6"/>
        <v>0</v>
      </c>
      <c r="I18" s="648"/>
      <c r="J18" s="648"/>
      <c r="K18" s="640"/>
      <c r="L18" s="621">
        <f t="shared" si="7"/>
        <v>0</v>
      </c>
      <c r="M18" s="642"/>
      <c r="N18" s="643"/>
      <c r="O18" s="621">
        <f t="shared" si="4"/>
        <v>0</v>
      </c>
    </row>
    <row r="19" spans="1:15" s="176" customFormat="1" ht="12.75" customHeight="1" x14ac:dyDescent="0.25">
      <c r="A19" s="485">
        <f t="shared" si="3"/>
        <v>13</v>
      </c>
      <c r="B19" s="521" t="s">
        <v>794</v>
      </c>
      <c r="C19" s="644"/>
      <c r="D19" s="645"/>
      <c r="E19" s="645"/>
      <c r="F19" s="645"/>
      <c r="G19" s="620">
        <f t="shared" si="5"/>
        <v>0</v>
      </c>
      <c r="H19" s="637">
        <f t="shared" si="6"/>
        <v>0</v>
      </c>
      <c r="I19" s="646"/>
      <c r="J19" s="646"/>
      <c r="K19" s="644"/>
      <c r="L19" s="621">
        <f t="shared" si="7"/>
        <v>0</v>
      </c>
      <c r="M19" s="634"/>
      <c r="N19" s="647"/>
      <c r="O19" s="621">
        <f t="shared" si="4"/>
        <v>0</v>
      </c>
    </row>
    <row r="20" spans="1:15" s="178" customFormat="1" ht="12.75" customHeight="1" x14ac:dyDescent="0.25">
      <c r="A20" s="510">
        <f>A19+1</f>
        <v>14</v>
      </c>
      <c r="B20" s="523" t="s">
        <v>884</v>
      </c>
      <c r="C20" s="640"/>
      <c r="D20" s="641"/>
      <c r="E20" s="641"/>
      <c r="F20" s="641"/>
      <c r="G20" s="620">
        <f t="shared" si="5"/>
        <v>0</v>
      </c>
      <c r="H20" s="637">
        <f t="shared" si="6"/>
        <v>0</v>
      </c>
      <c r="I20" s="648"/>
      <c r="J20" s="648"/>
      <c r="K20" s="640"/>
      <c r="L20" s="621">
        <f t="shared" si="7"/>
        <v>0</v>
      </c>
      <c r="M20" s="642"/>
      <c r="N20" s="643"/>
      <c r="O20" s="621">
        <f t="shared" si="4"/>
        <v>0</v>
      </c>
    </row>
    <row r="21" spans="1:15" s="178" customFormat="1" ht="12.75" customHeight="1" x14ac:dyDescent="0.25">
      <c r="A21" s="510">
        <f t="shared" si="3"/>
        <v>15</v>
      </c>
      <c r="B21" s="524" t="s">
        <v>885</v>
      </c>
      <c r="C21" s="640"/>
      <c r="D21" s="641"/>
      <c r="E21" s="641"/>
      <c r="F21" s="641"/>
      <c r="G21" s="620">
        <f t="shared" si="5"/>
        <v>0</v>
      </c>
      <c r="H21" s="637">
        <f t="shared" si="6"/>
        <v>0</v>
      </c>
      <c r="I21" s="648"/>
      <c r="J21" s="648"/>
      <c r="K21" s="640"/>
      <c r="L21" s="621">
        <f t="shared" si="7"/>
        <v>0</v>
      </c>
      <c r="M21" s="642"/>
      <c r="N21" s="643"/>
      <c r="O21" s="621">
        <f t="shared" si="4"/>
        <v>0</v>
      </c>
    </row>
    <row r="22" spans="1:15" s="176" customFormat="1" ht="12.75" customHeight="1" x14ac:dyDescent="0.25">
      <c r="A22" s="485">
        <f t="shared" si="3"/>
        <v>16</v>
      </c>
      <c r="B22" s="521" t="s">
        <v>794</v>
      </c>
      <c r="C22" s="644"/>
      <c r="D22" s="645"/>
      <c r="E22" s="645"/>
      <c r="F22" s="645"/>
      <c r="G22" s="620">
        <f t="shared" si="5"/>
        <v>0</v>
      </c>
      <c r="H22" s="637">
        <f t="shared" si="6"/>
        <v>0</v>
      </c>
      <c r="I22" s="646"/>
      <c r="J22" s="646"/>
      <c r="K22" s="644"/>
      <c r="L22" s="621">
        <f t="shared" si="7"/>
        <v>0</v>
      </c>
      <c r="M22" s="634"/>
      <c r="N22" s="647"/>
      <c r="O22" s="621">
        <f t="shared" si="4"/>
        <v>0</v>
      </c>
    </row>
    <row r="23" spans="1:15" s="176" customFormat="1" ht="12.75" customHeight="1" x14ac:dyDescent="0.25">
      <c r="A23" s="485">
        <f t="shared" si="3"/>
        <v>17</v>
      </c>
      <c r="B23" s="521"/>
      <c r="C23" s="649"/>
      <c r="D23" s="650"/>
      <c r="E23" s="650"/>
      <c r="F23" s="650"/>
      <c r="G23" s="620">
        <f t="shared" si="5"/>
        <v>0</v>
      </c>
      <c r="H23" s="637">
        <f t="shared" si="6"/>
        <v>0</v>
      </c>
      <c r="I23" s="651"/>
      <c r="J23" s="651"/>
      <c r="K23" s="649"/>
      <c r="L23" s="621">
        <f t="shared" si="7"/>
        <v>0</v>
      </c>
      <c r="M23" s="634"/>
      <c r="N23" s="652"/>
      <c r="O23" s="621">
        <f t="shared" si="4"/>
        <v>0</v>
      </c>
    </row>
    <row r="24" spans="1:15" s="178" customFormat="1" ht="13.5" customHeight="1" x14ac:dyDescent="0.25">
      <c r="A24" s="483">
        <f t="shared" si="3"/>
        <v>18</v>
      </c>
      <c r="B24" s="522" t="s">
        <v>787</v>
      </c>
      <c r="C24" s="626"/>
      <c r="D24" s="624"/>
      <c r="E24" s="624"/>
      <c r="F24" s="624"/>
      <c r="G24" s="624"/>
      <c r="H24" s="653"/>
      <c r="I24" s="654"/>
      <c r="J24" s="654"/>
      <c r="K24" s="664"/>
      <c r="L24" s="625"/>
      <c r="M24" s="634"/>
      <c r="N24" s="626"/>
      <c r="O24" s="625"/>
    </row>
    <row r="25" spans="1:15" s="178" customFormat="1" ht="12.75" customHeight="1" x14ac:dyDescent="0.25">
      <c r="A25" s="553">
        <f t="shared" si="3"/>
        <v>19</v>
      </c>
      <c r="B25" s="540" t="s">
        <v>912</v>
      </c>
      <c r="C25" s="616">
        <f>+C26</f>
        <v>0</v>
      </c>
      <c r="D25" s="616">
        <f t="shared" ref="D25:N25" si="8">+D26</f>
        <v>0</v>
      </c>
      <c r="E25" s="616">
        <f t="shared" si="8"/>
        <v>0</v>
      </c>
      <c r="F25" s="616">
        <f t="shared" si="8"/>
        <v>0</v>
      </c>
      <c r="G25" s="616">
        <f t="shared" si="8"/>
        <v>0</v>
      </c>
      <c r="H25" s="635">
        <f t="shared" si="8"/>
        <v>0</v>
      </c>
      <c r="I25" s="639">
        <f t="shared" si="8"/>
        <v>0</v>
      </c>
      <c r="J25" s="639">
        <f t="shared" si="8"/>
        <v>0</v>
      </c>
      <c r="K25" s="662">
        <f t="shared" si="8"/>
        <v>0</v>
      </c>
      <c r="L25" s="617">
        <f t="shared" si="8"/>
        <v>0</v>
      </c>
      <c r="M25" s="634"/>
      <c r="N25" s="619">
        <f t="shared" si="8"/>
        <v>0</v>
      </c>
      <c r="O25" s="617">
        <f t="shared" si="4"/>
        <v>0</v>
      </c>
    </row>
    <row r="26" spans="1:15" s="176" customFormat="1" ht="12.75" customHeight="1" x14ac:dyDescent="0.25">
      <c r="A26" s="485">
        <f t="shared" si="3"/>
        <v>20</v>
      </c>
      <c r="B26" s="521" t="s">
        <v>898</v>
      </c>
      <c r="C26" s="644"/>
      <c r="D26" s="645"/>
      <c r="E26" s="645"/>
      <c r="F26" s="645"/>
      <c r="G26" s="620">
        <f>+C26+E26</f>
        <v>0</v>
      </c>
      <c r="H26" s="637">
        <f>+D26+F26</f>
        <v>0</v>
      </c>
      <c r="I26" s="646"/>
      <c r="J26" s="646"/>
      <c r="K26" s="644"/>
      <c r="L26" s="621">
        <f>+G26-H26</f>
        <v>0</v>
      </c>
      <c r="M26" s="634"/>
      <c r="N26" s="647"/>
      <c r="O26" s="621">
        <f t="shared" si="4"/>
        <v>0</v>
      </c>
    </row>
    <row r="27" spans="1:15" s="176" customFormat="1" ht="12.75" customHeight="1" x14ac:dyDescent="0.25">
      <c r="A27" s="553">
        <f t="shared" si="3"/>
        <v>21</v>
      </c>
      <c r="B27" s="554" t="s">
        <v>886</v>
      </c>
      <c r="C27" s="616">
        <f>+C28</f>
        <v>0</v>
      </c>
      <c r="D27" s="616">
        <f t="shared" ref="D27:N27" si="9">+D28</f>
        <v>0</v>
      </c>
      <c r="E27" s="616">
        <f t="shared" si="9"/>
        <v>0</v>
      </c>
      <c r="F27" s="616">
        <f t="shared" si="9"/>
        <v>0</v>
      </c>
      <c r="G27" s="616">
        <f t="shared" si="9"/>
        <v>0</v>
      </c>
      <c r="H27" s="635">
        <f t="shared" si="9"/>
        <v>0</v>
      </c>
      <c r="I27" s="639">
        <f t="shared" si="9"/>
        <v>0</v>
      </c>
      <c r="J27" s="639">
        <f t="shared" si="9"/>
        <v>0</v>
      </c>
      <c r="K27" s="662">
        <f t="shared" si="9"/>
        <v>0</v>
      </c>
      <c r="L27" s="617">
        <f t="shared" si="9"/>
        <v>0</v>
      </c>
      <c r="M27" s="634"/>
      <c r="N27" s="619">
        <f t="shared" si="9"/>
        <v>0</v>
      </c>
      <c r="O27" s="617">
        <f t="shared" si="4"/>
        <v>0</v>
      </c>
    </row>
    <row r="28" spans="1:15" s="176" customFormat="1" ht="12.75" customHeight="1" x14ac:dyDescent="0.25">
      <c r="A28" s="485">
        <f t="shared" si="3"/>
        <v>22</v>
      </c>
      <c r="B28" s="521" t="s">
        <v>898</v>
      </c>
      <c r="C28" s="644"/>
      <c r="D28" s="645"/>
      <c r="E28" s="645"/>
      <c r="F28" s="645"/>
      <c r="G28" s="620">
        <f>+C28+E28</f>
        <v>0</v>
      </c>
      <c r="H28" s="637">
        <f>+D28+F28</f>
        <v>0</v>
      </c>
      <c r="I28" s="646"/>
      <c r="J28" s="646"/>
      <c r="K28" s="644"/>
      <c r="L28" s="621">
        <f>+G28-H28</f>
        <v>0</v>
      </c>
      <c r="M28" s="634"/>
      <c r="N28" s="647"/>
      <c r="O28" s="621">
        <f t="shared" si="4"/>
        <v>0</v>
      </c>
    </row>
    <row r="29" spans="1:15" s="176" customFormat="1" ht="12.75" customHeight="1" x14ac:dyDescent="0.25">
      <c r="A29" s="553">
        <f t="shared" si="3"/>
        <v>23</v>
      </c>
      <c r="B29" s="554" t="s">
        <v>887</v>
      </c>
      <c r="C29" s="616">
        <f>+C30</f>
        <v>0</v>
      </c>
      <c r="D29" s="616">
        <f t="shared" ref="D29:N29" si="10">+D30</f>
        <v>0</v>
      </c>
      <c r="E29" s="616">
        <f t="shared" si="10"/>
        <v>0</v>
      </c>
      <c r="F29" s="616">
        <f t="shared" si="10"/>
        <v>0</v>
      </c>
      <c r="G29" s="616">
        <f t="shared" si="10"/>
        <v>0</v>
      </c>
      <c r="H29" s="635">
        <f t="shared" si="10"/>
        <v>0</v>
      </c>
      <c r="I29" s="639">
        <f t="shared" si="10"/>
        <v>0</v>
      </c>
      <c r="J29" s="639">
        <f t="shared" si="10"/>
        <v>0</v>
      </c>
      <c r="K29" s="662">
        <f t="shared" si="10"/>
        <v>0</v>
      </c>
      <c r="L29" s="617">
        <f t="shared" si="10"/>
        <v>0</v>
      </c>
      <c r="M29" s="634"/>
      <c r="N29" s="619">
        <f t="shared" si="10"/>
        <v>0</v>
      </c>
      <c r="O29" s="617">
        <f t="shared" si="4"/>
        <v>0</v>
      </c>
    </row>
    <row r="30" spans="1:15" s="176" customFormat="1" ht="12.75" customHeight="1" x14ac:dyDescent="0.25">
      <c r="A30" s="485">
        <f t="shared" si="3"/>
        <v>24</v>
      </c>
      <c r="B30" s="521" t="s">
        <v>898</v>
      </c>
      <c r="C30" s="649"/>
      <c r="D30" s="650"/>
      <c r="E30" s="650"/>
      <c r="F30" s="650"/>
      <c r="G30" s="620">
        <f>+C30+E30</f>
        <v>0</v>
      </c>
      <c r="H30" s="637">
        <f>+D30+F30</f>
        <v>0</v>
      </c>
      <c r="I30" s="651"/>
      <c r="J30" s="651"/>
      <c r="K30" s="649"/>
      <c r="L30" s="621">
        <f>+G30-H30</f>
        <v>0</v>
      </c>
      <c r="M30" s="634"/>
      <c r="N30" s="652"/>
      <c r="O30" s="621">
        <f t="shared" si="4"/>
        <v>0</v>
      </c>
    </row>
    <row r="31" spans="1:15" s="178" customFormat="1" ht="12.75" customHeight="1" x14ac:dyDescent="0.25">
      <c r="A31" s="483">
        <f t="shared" si="3"/>
        <v>25</v>
      </c>
      <c r="B31" s="522" t="s">
        <v>785</v>
      </c>
      <c r="C31" s="626"/>
      <c r="D31" s="624"/>
      <c r="E31" s="624"/>
      <c r="F31" s="624"/>
      <c r="G31" s="624"/>
      <c r="H31" s="653"/>
      <c r="I31" s="654"/>
      <c r="J31" s="654"/>
      <c r="K31" s="664"/>
      <c r="L31" s="625"/>
      <c r="M31" s="634"/>
      <c r="N31" s="626"/>
      <c r="O31" s="625"/>
    </row>
    <row r="32" spans="1:15" s="176" customFormat="1" ht="12.75" customHeight="1" x14ac:dyDescent="0.25">
      <c r="A32" s="510">
        <f t="shared" si="3"/>
        <v>26</v>
      </c>
      <c r="B32" s="540" t="s">
        <v>876</v>
      </c>
      <c r="C32" s="616">
        <f>+C33</f>
        <v>0</v>
      </c>
      <c r="D32" s="616">
        <f t="shared" ref="D32:N32" si="11">+D33</f>
        <v>0</v>
      </c>
      <c r="E32" s="616">
        <f t="shared" si="11"/>
        <v>0</v>
      </c>
      <c r="F32" s="616">
        <f t="shared" si="11"/>
        <v>0</v>
      </c>
      <c r="G32" s="616">
        <f t="shared" si="11"/>
        <v>0</v>
      </c>
      <c r="H32" s="635">
        <f t="shared" si="11"/>
        <v>0</v>
      </c>
      <c r="I32" s="639">
        <f t="shared" si="11"/>
        <v>0</v>
      </c>
      <c r="J32" s="639">
        <f t="shared" si="11"/>
        <v>0</v>
      </c>
      <c r="K32" s="662">
        <f t="shared" si="11"/>
        <v>0</v>
      </c>
      <c r="L32" s="617">
        <f t="shared" si="11"/>
        <v>0</v>
      </c>
      <c r="M32" s="634"/>
      <c r="N32" s="619">
        <f t="shared" si="11"/>
        <v>0</v>
      </c>
      <c r="O32" s="617">
        <f t="shared" si="4"/>
        <v>0</v>
      </c>
    </row>
    <row r="33" spans="1:15" s="176" customFormat="1" ht="12.75" customHeight="1" x14ac:dyDescent="0.25">
      <c r="A33" s="485">
        <f t="shared" si="3"/>
        <v>27</v>
      </c>
      <c r="B33" s="525"/>
      <c r="C33" s="649"/>
      <c r="D33" s="650"/>
      <c r="E33" s="650"/>
      <c r="F33" s="650"/>
      <c r="G33" s="620">
        <f>+C33+E33</f>
        <v>0</v>
      </c>
      <c r="H33" s="637">
        <f>+D33+F33</f>
        <v>0</v>
      </c>
      <c r="I33" s="651"/>
      <c r="J33" s="651"/>
      <c r="K33" s="649"/>
      <c r="L33" s="621">
        <f>+G33-H33</f>
        <v>0</v>
      </c>
      <c r="M33" s="634"/>
      <c r="N33" s="652"/>
      <c r="O33" s="621">
        <f t="shared" si="4"/>
        <v>0</v>
      </c>
    </row>
    <row r="34" spans="1:15" s="178" customFormat="1" ht="13.5" customHeight="1" x14ac:dyDescent="0.25">
      <c r="A34" s="483">
        <f t="shared" si="3"/>
        <v>28</v>
      </c>
      <c r="B34" s="522" t="s">
        <v>805</v>
      </c>
      <c r="C34" s="626"/>
      <c r="D34" s="624"/>
      <c r="E34" s="624"/>
      <c r="F34" s="624"/>
      <c r="G34" s="624"/>
      <c r="H34" s="653"/>
      <c r="I34" s="654"/>
      <c r="J34" s="654"/>
      <c r="K34" s="664"/>
      <c r="L34" s="625"/>
      <c r="M34" s="634"/>
      <c r="N34" s="626"/>
      <c r="O34" s="625"/>
    </row>
    <row r="35" spans="1:15" s="176" customFormat="1" ht="12.75" customHeight="1" x14ac:dyDescent="0.25">
      <c r="A35" s="553">
        <f t="shared" si="3"/>
        <v>29</v>
      </c>
      <c r="B35" s="554" t="s">
        <v>888</v>
      </c>
      <c r="C35" s="616">
        <f>+C36</f>
        <v>0</v>
      </c>
      <c r="D35" s="616">
        <f t="shared" ref="D35:N35" si="12">+D36</f>
        <v>0</v>
      </c>
      <c r="E35" s="616">
        <f t="shared" si="12"/>
        <v>0</v>
      </c>
      <c r="F35" s="616">
        <f t="shared" si="12"/>
        <v>0</v>
      </c>
      <c r="G35" s="616">
        <f t="shared" si="12"/>
        <v>0</v>
      </c>
      <c r="H35" s="635">
        <f t="shared" si="12"/>
        <v>0</v>
      </c>
      <c r="I35" s="639">
        <f t="shared" si="12"/>
        <v>0</v>
      </c>
      <c r="J35" s="639">
        <f t="shared" si="12"/>
        <v>0</v>
      </c>
      <c r="K35" s="662">
        <f t="shared" si="12"/>
        <v>0</v>
      </c>
      <c r="L35" s="617">
        <f t="shared" si="12"/>
        <v>0</v>
      </c>
      <c r="M35" s="634"/>
      <c r="N35" s="619">
        <f t="shared" si="12"/>
        <v>0</v>
      </c>
      <c r="O35" s="617">
        <f t="shared" si="4"/>
        <v>0</v>
      </c>
    </row>
    <row r="36" spans="1:15" s="176" customFormat="1" ht="12.75" customHeight="1" thickBot="1" x14ac:dyDescent="0.3">
      <c r="A36" s="485">
        <f t="shared" si="3"/>
        <v>30</v>
      </c>
      <c r="B36" s="511"/>
      <c r="C36" s="644"/>
      <c r="D36" s="645"/>
      <c r="E36" s="645"/>
      <c r="F36" s="645"/>
      <c r="G36" s="620">
        <f>+C36+E36</f>
        <v>0</v>
      </c>
      <c r="H36" s="637">
        <f>+D36+F36</f>
        <v>0</v>
      </c>
      <c r="I36" s="646"/>
      <c r="J36" s="646"/>
      <c r="K36" s="644"/>
      <c r="L36" s="621">
        <f>+G36-H36</f>
        <v>0</v>
      </c>
      <c r="M36" s="634"/>
      <c r="N36" s="647"/>
      <c r="O36" s="621">
        <f t="shared" si="4"/>
        <v>0</v>
      </c>
    </row>
    <row r="37" spans="1:15" s="176" customFormat="1" ht="13.5" customHeight="1" thickBot="1" x14ac:dyDescent="0.3">
      <c r="A37" s="513">
        <f t="shared" si="3"/>
        <v>31</v>
      </c>
      <c r="B37" s="526" t="s">
        <v>737</v>
      </c>
      <c r="C37" s="655">
        <f>+C7+C24+C31+C34</f>
        <v>0</v>
      </c>
      <c r="D37" s="656">
        <f t="shared" ref="D37:O37" si="13">+D7+D24+D31+D34</f>
        <v>0</v>
      </c>
      <c r="E37" s="656">
        <f t="shared" si="13"/>
        <v>0</v>
      </c>
      <c r="F37" s="656">
        <f t="shared" si="13"/>
        <v>0</v>
      </c>
      <c r="G37" s="656">
        <f t="shared" si="13"/>
        <v>0</v>
      </c>
      <c r="H37" s="657">
        <f t="shared" si="13"/>
        <v>0</v>
      </c>
      <c r="I37" s="658">
        <f t="shared" si="13"/>
        <v>0</v>
      </c>
      <c r="J37" s="658">
        <f t="shared" si="13"/>
        <v>0</v>
      </c>
      <c r="K37" s="665">
        <f t="shared" si="13"/>
        <v>0</v>
      </c>
      <c r="L37" s="659">
        <f t="shared" si="13"/>
        <v>0</v>
      </c>
      <c r="M37" s="660"/>
      <c r="N37" s="655">
        <f t="shared" si="13"/>
        <v>0</v>
      </c>
      <c r="O37" s="659">
        <f t="shared" si="13"/>
        <v>0</v>
      </c>
    </row>
    <row r="38" spans="1:15" s="509" customFormat="1" ht="13.5" customHeight="1" x14ac:dyDescent="0.25">
      <c r="A38" s="507"/>
      <c r="B38" s="508"/>
      <c r="C38" s="481"/>
      <c r="D38" s="481"/>
      <c r="E38" s="481"/>
      <c r="F38" s="481"/>
      <c r="G38" s="481"/>
      <c r="H38" s="481"/>
      <c r="I38" s="481"/>
      <c r="J38" s="481"/>
      <c r="K38" s="481"/>
      <c r="L38" s="481"/>
      <c r="M38" s="481"/>
      <c r="N38" s="481"/>
      <c r="O38" s="481"/>
    </row>
    <row r="39" spans="1:15" ht="22.5" customHeight="1" x14ac:dyDescent="0.25">
      <c r="A39" s="176" t="s">
        <v>638</v>
      </c>
      <c r="M39" s="478"/>
    </row>
    <row r="40" spans="1:15" ht="56.25" customHeight="1" x14ac:dyDescent="0.25">
      <c r="A40" s="1074" t="s">
        <v>909</v>
      </c>
      <c r="B40" s="1075"/>
      <c r="C40" s="1075"/>
      <c r="D40" s="1075"/>
      <c r="E40" s="1075"/>
      <c r="F40" s="1075"/>
      <c r="G40" s="1075"/>
      <c r="H40" s="1075"/>
      <c r="I40" s="1075"/>
      <c r="J40" s="1075"/>
      <c r="K40" s="1075"/>
      <c r="L40" s="1075"/>
      <c r="M40" s="1075"/>
      <c r="N40" s="1075"/>
      <c r="O40" s="1075"/>
    </row>
    <row r="41" spans="1:15" ht="30" customHeight="1" x14ac:dyDescent="0.25">
      <c r="A41" s="1074" t="s">
        <v>792</v>
      </c>
      <c r="B41" s="1075"/>
      <c r="C41" s="1075"/>
      <c r="D41" s="1075"/>
      <c r="E41" s="1075"/>
      <c r="F41" s="1075"/>
      <c r="G41" s="1075"/>
      <c r="H41" s="1075"/>
      <c r="I41" s="1075"/>
      <c r="J41" s="1075"/>
      <c r="K41" s="1075"/>
      <c r="L41" s="1075"/>
      <c r="M41" s="1075"/>
      <c r="N41" s="1075"/>
      <c r="O41" s="1075"/>
    </row>
    <row r="42" spans="1:15" ht="34.5" customHeight="1" x14ac:dyDescent="0.25">
      <c r="A42" s="1074" t="s">
        <v>866</v>
      </c>
      <c r="B42" s="1075"/>
      <c r="C42" s="1075"/>
      <c r="D42" s="1075"/>
      <c r="E42" s="1075"/>
      <c r="F42" s="1075"/>
      <c r="G42" s="1075"/>
      <c r="H42" s="1075"/>
      <c r="I42" s="1075"/>
      <c r="J42" s="1075"/>
      <c r="K42" s="1075"/>
      <c r="L42" s="1075"/>
      <c r="M42" s="1075"/>
      <c r="N42" s="1075"/>
      <c r="O42" s="1075"/>
    </row>
    <row r="43" spans="1:15" ht="27.75" customHeight="1" x14ac:dyDescent="0.25">
      <c r="A43" s="1074" t="s">
        <v>822</v>
      </c>
      <c r="B43" s="1075"/>
      <c r="C43" s="1075"/>
      <c r="D43" s="1075"/>
      <c r="E43" s="1075"/>
      <c r="F43" s="1075"/>
      <c r="G43" s="1075"/>
      <c r="H43" s="1075"/>
      <c r="I43" s="1075"/>
      <c r="J43" s="1075"/>
      <c r="K43" s="1075"/>
      <c r="L43" s="1075"/>
      <c r="M43" s="1075"/>
      <c r="N43" s="1075"/>
      <c r="O43" s="1075"/>
    </row>
    <row r="44" spans="1:15" x14ac:dyDescent="0.25">
      <c r="A44" s="1074" t="s">
        <v>910</v>
      </c>
      <c r="B44" s="1075"/>
      <c r="C44" s="1075"/>
      <c r="D44" s="1075"/>
      <c r="E44" s="1075"/>
      <c r="F44" s="1075"/>
      <c r="G44" s="1075"/>
      <c r="H44" s="1075"/>
      <c r="I44" s="1075"/>
      <c r="J44" s="1075"/>
      <c r="K44" s="1075"/>
      <c r="L44" s="1075"/>
      <c r="M44" s="1075"/>
      <c r="N44" s="1075"/>
      <c r="O44" s="1075"/>
    </row>
    <row r="45" spans="1:15" ht="26.25" customHeight="1" x14ac:dyDescent="0.25">
      <c r="A45" s="1074" t="s">
        <v>911</v>
      </c>
      <c r="B45" s="1075"/>
      <c r="C45" s="1075"/>
      <c r="D45" s="1075"/>
      <c r="E45" s="1075"/>
      <c r="F45" s="1075"/>
      <c r="G45" s="1075"/>
      <c r="H45" s="1075"/>
      <c r="I45" s="1075"/>
      <c r="J45" s="1075"/>
      <c r="K45" s="1075"/>
      <c r="L45" s="1075"/>
      <c r="M45" s="1075"/>
      <c r="N45" s="1075"/>
      <c r="O45" s="1075"/>
    </row>
    <row r="46" spans="1:15" ht="19.5" customHeight="1" x14ac:dyDescent="0.25">
      <c r="A46" s="1074" t="s">
        <v>919</v>
      </c>
      <c r="B46" s="1075"/>
      <c r="C46" s="1075"/>
      <c r="D46" s="1075"/>
      <c r="E46" s="1075"/>
      <c r="F46" s="1075"/>
      <c r="G46" s="1075"/>
      <c r="H46" s="1075"/>
      <c r="I46" s="1075"/>
      <c r="J46" s="1075"/>
      <c r="K46" s="1075"/>
      <c r="L46" s="1075"/>
      <c r="M46" s="1075"/>
      <c r="N46" s="1075"/>
      <c r="O46" s="1075"/>
    </row>
    <row r="47" spans="1:15" ht="17.25" customHeight="1" x14ac:dyDescent="0.25">
      <c r="A47" s="1074" t="s">
        <v>913</v>
      </c>
      <c r="B47" s="1074"/>
      <c r="C47" s="1074"/>
      <c r="D47" s="1074"/>
      <c r="E47" s="1074"/>
      <c r="F47" s="1074"/>
      <c r="G47" s="1074"/>
      <c r="H47" s="1074"/>
      <c r="I47" s="1074"/>
      <c r="J47" s="1074"/>
      <c r="K47" s="1074"/>
      <c r="L47" s="1074"/>
      <c r="M47" s="1074"/>
      <c r="N47" s="1074"/>
      <c r="O47" s="1074"/>
    </row>
    <row r="48" spans="1:15" s="176" customFormat="1" ht="12.75" x14ac:dyDescent="0.25">
      <c r="M48" s="512"/>
    </row>
    <row r="49" spans="1:13" s="176" customFormat="1" ht="12.75" x14ac:dyDescent="0.25">
      <c r="A49" s="176" t="s">
        <v>1182</v>
      </c>
      <c r="M49" s="512"/>
    </row>
    <row r="50" spans="1:13" s="176" customFormat="1" ht="12.75" x14ac:dyDescent="0.25">
      <c r="M50" s="512"/>
    </row>
    <row r="51" spans="1:13" x14ac:dyDescent="0.25">
      <c r="A51" s="538"/>
    </row>
  </sheetData>
  <customSheetViews>
    <customSheetView guid="{2AF6EA2A-E5C5-45EB-B6C4-875AD1E4E056}" scale="89" fitToPage="1">
      <pageMargins left="0.19685039370078741" right="0.19685039370078741" top="0.59055118110236227" bottom="0.59055118110236227" header="0.31496062992125984" footer="0.31496062992125984"/>
      <printOptions horizontalCentered="1"/>
      <pageSetup paperSize="9" scale="64" orientation="landscape" r:id="rId1"/>
    </customSheetView>
  </customSheetViews>
  <mergeCells count="19">
    <mergeCell ref="N4:N5"/>
    <mergeCell ref="I4:I5"/>
    <mergeCell ref="E4:F4"/>
    <mergeCell ref="K4:K5"/>
    <mergeCell ref="G4:H4"/>
    <mergeCell ref="J4:J5"/>
    <mergeCell ref="O4:O5"/>
    <mergeCell ref="A47:O47"/>
    <mergeCell ref="A44:O44"/>
    <mergeCell ref="A45:O45"/>
    <mergeCell ref="A46:O46"/>
    <mergeCell ref="A40:O40"/>
    <mergeCell ref="A43:O43"/>
    <mergeCell ref="A41:O41"/>
    <mergeCell ref="A42:O42"/>
    <mergeCell ref="A4:A6"/>
    <mergeCell ref="B4:B6"/>
    <mergeCell ref="C4:D4"/>
    <mergeCell ref="L4:L5"/>
  </mergeCells>
  <printOptions horizontalCentered="1"/>
  <pageMargins left="0.19685039370078741" right="0.19685039370078741" top="0.59055118110236227" bottom="0.59055118110236227" header="0.31496062992125984" footer="0.31496062992125984"/>
  <pageSetup paperSize="9" scale="52" orientation="portrait" r:id="rId2"/>
  <ignoredErrors>
    <ignoredError sqref="A20 A14:A15 A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8</vt:i4>
      </vt:variant>
    </vt:vector>
  </HeadingPairs>
  <TitlesOfParts>
    <vt:vector size="32" baseType="lpstr">
      <vt:lpstr>1</vt:lpstr>
      <vt:lpstr>2</vt:lpstr>
      <vt:lpstr>2a</vt:lpstr>
      <vt:lpstr>2 b</vt:lpstr>
      <vt:lpstr>3</vt:lpstr>
      <vt:lpstr>4</vt:lpstr>
      <vt:lpstr>5 </vt:lpstr>
      <vt:lpstr>5.a</vt:lpstr>
      <vt:lpstr>5.b</vt:lpstr>
      <vt:lpstr>5.c</vt:lpstr>
      <vt:lpstr>5.d</vt:lpstr>
      <vt:lpstr>6</vt:lpstr>
      <vt:lpstr>7</vt:lpstr>
      <vt:lpstr>8</vt:lpstr>
      <vt:lpstr>9</vt:lpstr>
      <vt:lpstr>10</vt:lpstr>
      <vt:lpstr>11</vt:lpstr>
      <vt:lpstr>11.a</vt:lpstr>
      <vt:lpstr>11.b</vt:lpstr>
      <vt:lpstr>11.c</vt:lpstr>
      <vt:lpstr>11.d</vt:lpstr>
      <vt:lpstr>11.e</vt:lpstr>
      <vt:lpstr>11.f</vt:lpstr>
      <vt:lpstr>11.g</vt:lpstr>
      <vt:lpstr>'1'!Názvy_tisku</vt:lpstr>
      <vt:lpstr>'5 '!Názvy_tisku</vt:lpstr>
      <vt:lpstr>'1'!Oblast_tisku</vt:lpstr>
      <vt:lpstr>'11.b'!Oblast_tisku</vt:lpstr>
      <vt:lpstr>'2'!Oblast_tisku</vt:lpstr>
      <vt:lpstr>'3'!Oblast_tisku</vt:lpstr>
      <vt:lpstr>'6'!Oblast_tisku</vt:lpstr>
      <vt:lpstr>'8'!Oblast_tisku</vt:lpstr>
    </vt:vector>
  </TitlesOfParts>
  <Company>Ministerstvo školství, mládeže a tělovýchovy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machackova</dc:creator>
  <cp:lastModifiedBy>Ing. Hana Pospíchalová</cp:lastModifiedBy>
  <cp:lastPrinted>2015-03-27T12:40:34Z</cp:lastPrinted>
  <dcterms:created xsi:type="dcterms:W3CDTF">2010-10-08T09:48:15Z</dcterms:created>
  <dcterms:modified xsi:type="dcterms:W3CDTF">2015-03-30T12:43:06Z</dcterms:modified>
</cp:coreProperties>
</file>